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M:\1   Word\3. JOAS\00 - Heve-rengas\1. Ohjeiden päivitys\6. KP-luovari\Kp-luovarin päivitys 2024\Laskuri 2024\2024 lopullinen laskuri\"/>
    </mc:Choice>
  </mc:AlternateContent>
  <xr:revisionPtr revIDLastSave="0" documentId="8_{995F9345-0C9A-4207-9FB1-FAAD01BF720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ul1" sheetId="1" r:id="rId1"/>
  </sheets>
  <definedNames>
    <definedName name="Print_Area" localSheetId="0">Taul1!$A$1:$J$105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27" i="1"/>
  <c r="B32" i="1" l="1"/>
  <c r="C14" i="1" l="1"/>
  <c r="C10" i="1"/>
  <c r="C18" i="1"/>
  <c r="C25" i="1" l="1"/>
  <c r="C17" i="1"/>
  <c r="C16" i="1"/>
  <c r="C26" i="1"/>
  <c r="C24" i="1"/>
  <c r="C15" i="1"/>
  <c r="B77" i="1"/>
  <c r="B78" i="1"/>
  <c r="B56" i="1"/>
  <c r="B57" i="1"/>
  <c r="B41" i="1"/>
  <c r="B94" i="1"/>
  <c r="B44" i="1"/>
  <c r="B43" i="1"/>
  <c r="C27" i="1" l="1"/>
  <c r="B93" i="1"/>
  <c r="B40" i="1"/>
  <c r="B70" i="1" l="1"/>
  <c r="B33" i="1"/>
  <c r="B54" i="1" l="1"/>
  <c r="B38" i="1"/>
  <c r="B91" i="1"/>
  <c r="B75" i="1"/>
  <c r="B96" i="1"/>
  <c r="B59" i="1"/>
  <c r="B95" i="1"/>
  <c r="B80" i="1"/>
  <c r="B82" i="1"/>
  <c r="B81" i="1"/>
  <c r="B79" i="1"/>
  <c r="B58" i="1"/>
  <c r="B42" i="1"/>
  <c r="B45" i="1"/>
  <c r="B83" i="1" l="1"/>
  <c r="B60" i="1"/>
  <c r="B97" i="1"/>
  <c r="B46" i="1"/>
  <c r="B47" i="1"/>
  <c r="B61" i="1"/>
  <c r="B84" i="1"/>
  <c r="B36" i="1"/>
  <c r="B37" i="1" l="1"/>
  <c r="B39" i="1" s="1"/>
  <c r="B48" i="1" s="1"/>
  <c r="B49" i="1" l="1"/>
  <c r="B98" i="1"/>
  <c r="B89" i="1"/>
  <c r="B73" i="1"/>
  <c r="B69" i="1"/>
  <c r="B52" i="1"/>
  <c r="B53" i="1" l="1"/>
  <c r="B55" i="1" s="1"/>
  <c r="B62" i="1" s="1"/>
  <c r="B74" i="1"/>
  <c r="B76" i="1" s="1"/>
  <c r="B85" i="1" s="1"/>
  <c r="B90" i="1"/>
  <c r="B92" i="1" s="1"/>
  <c r="B99" i="1" s="1"/>
  <c r="B100" i="1" s="1"/>
  <c r="B63" i="1" l="1"/>
  <c r="B65" i="1"/>
  <c r="B66" i="1"/>
  <c r="B102" i="1"/>
  <c r="B103" i="1"/>
  <c r="B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Atso Kiuru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Merkitse päivämäärä siinä muodossa, jossa tietokoneesi päivämäärä on näytön oikeassa alalaidassa.
pp.kk.vvvv      tai      dd.mm.ååååå
pp-kk-vvvv      tai      dd-mm-åååå
vvvv.kk.pp      tai      åååå.mm.dd
vvvv-kk-pp     tai      åååå-mm-dd</t>
        </r>
      </text>
    </comment>
    <comment ref="B11" authorId="0" shapeId="0" xr:uid="{EF4DA5E9-DAE9-4887-913E-28E309DABCE0}">
      <text>
        <r>
          <rPr>
            <sz val="9"/>
            <color indexed="81"/>
            <rFont val="Tahoma"/>
            <family val="2"/>
          </rPr>
          <t xml:space="preserve">Lisätään luku tai jätetään tyhjäksi
</t>
        </r>
      </text>
    </comment>
    <comment ref="B1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Merkitse päivämäärä siinä muodossa, jossa tietokoneesi päivämäärä on näytön oikeassa alalaidassa.
pp.kk.vvvv      tai      dd.mm.ååååå
pp-kk-vvvv      tai      dd-mm-åååå
vvvv.kk.pp      tai      åååå.mm.dd
vvvv-kk-pp     tai      åååå-mm-dd</t>
        </r>
      </text>
    </comment>
    <comment ref="B15" authorId="0" shapeId="0" xr:uid="{00000000-0006-0000-0000-000004000000}">
      <text>
        <r>
          <rPr>
            <sz val="9"/>
            <color indexed="81"/>
            <rFont val="Tahoma"/>
            <family val="2"/>
          </rPr>
          <t>Kirjoita tähän luku ilman prosenttimerkkiä.</t>
        </r>
      </text>
    </comment>
    <comment ref="B19" authorId="0" shapeId="0" xr:uid="{00000000-0006-0000-0000-000005000000}">
      <text>
        <r>
          <rPr>
            <sz val="9"/>
            <color indexed="81"/>
            <rFont val="Tahoma"/>
            <family val="2"/>
          </rPr>
          <t>Lisätään luku tai jätetään tyhjäksi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Lisätään luku tai jätetään tyhjäksi
</t>
        </r>
      </text>
    </comment>
    <comment ref="B23" authorId="0" shapeId="0" xr:uid="{352CBD95-6363-4AC8-9326-788F9372F056}">
      <text>
        <r>
          <rPr>
            <sz val="9"/>
            <color indexed="81"/>
            <rFont val="Tahoma"/>
            <family val="2"/>
          </rPr>
          <t xml:space="preserve">
Merkitse päivämäärä siinä muodossa, jossa tietokoneesi päivämäärä on näytön oikeassa alalaidassa.
pp.kk.vvvv      tai      dd.mm.ååååå
pp-kk-vvvv      tai      dd-mm-åååå
vvvv.kk.pp      tai      åååå.mm.dd
vvvv-kk-pp     tai      åååå-mm-dd</t>
        </r>
      </text>
    </comment>
    <comment ref="B24" authorId="0" shapeId="0" xr:uid="{021D2EB1-3E98-41B4-9EDB-8D120D29160D}">
      <text>
        <r>
          <rPr>
            <sz val="9"/>
            <color indexed="81"/>
            <rFont val="Tahoma"/>
            <family val="2"/>
          </rPr>
          <t>Kirjoita tähän luku ilman prosenttimerkkiä.</t>
        </r>
      </text>
    </comment>
    <comment ref="B2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Lisätään luku tai jätetään tyhjäksi
</t>
        </r>
      </text>
    </comment>
    <comment ref="B29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Lisätään luku tai jätetään tyhjäksi
</t>
        </r>
      </text>
    </comment>
  </commentList>
</comments>
</file>

<file path=xl/sharedStrings.xml><?xml version="1.0" encoding="utf-8"?>
<sst xmlns="http://schemas.openxmlformats.org/spreadsheetml/2006/main" count="130" uniqueCount="80">
  <si>
    <t>A:n omistusosuus esineestä prosentteina</t>
  </si>
  <si>
    <t>B:n omistusosuus esineestä prosentteina</t>
  </si>
  <si>
    <t>Kuolinpäivä</t>
  </si>
  <si>
    <t>Myyntipäivä</t>
  </si>
  <si>
    <t>Laskenta A:n kuolinpesän voitosta</t>
  </si>
  <si>
    <t>Omistusaika A:n kuolemasta / vuotta</t>
  </si>
  <si>
    <t>Hankintameno-olettaman prosenttimäärä A:n jälkeen</t>
  </si>
  <si>
    <t>Hankintameno-olettama A:n jälkeen</t>
  </si>
  <si>
    <t>Omistusaika B:n kuolemasta / vuotta</t>
  </si>
  <si>
    <t>Vähennetään A:n jälkeen</t>
  </si>
  <si>
    <t>Hankintameno-olettaman prosenttimäärä B:n jälkeen</t>
  </si>
  <si>
    <t>Hankintameno-olettama B:n jälkeen</t>
  </si>
  <si>
    <t>Vähennetään B:n jälkeen</t>
  </si>
  <si>
    <t>Laskenta B:n kuolinpesän voitosta</t>
  </si>
  <si>
    <t xml:space="preserve"> suurempi: joko hankintameno-olettama tai edellisen ruudun summa</t>
  </si>
  <si>
    <r>
      <t>(</t>
    </r>
    <r>
      <rPr>
        <sz val="8"/>
        <color rgb="FFFF0000"/>
        <rFont val="Arial"/>
        <family val="2"/>
      </rPr>
      <t>Värilliset ruudut täytetään. Muut ruudut kone laskee</t>
    </r>
    <r>
      <rPr>
        <sz val="8"/>
        <color theme="1"/>
        <rFont val="Arial"/>
        <family val="2"/>
      </rPr>
      <t>)</t>
    </r>
  </si>
  <si>
    <t xml:space="preserve">   perusparannusmeno x omistusosuus x 50 % (avio-oikeus)</t>
  </si>
  <si>
    <t xml:space="preserve">  suurempi: joko hankintameno-olettama tai edellisen ruudun summa</t>
  </si>
  <si>
    <r>
      <rPr>
        <b/>
        <sz val="10"/>
        <color theme="1"/>
        <rFont val="Arial"/>
        <family val="2"/>
      </rPr>
      <t>Koko esineen</t>
    </r>
    <r>
      <rPr>
        <sz val="10"/>
        <color theme="1"/>
        <rFont val="Arial"/>
        <family val="2"/>
      </rPr>
      <t xml:space="preserve"> perintöveroarvo A:n kuolinhetkellä (1/1)</t>
    </r>
  </si>
  <si>
    <r>
      <rPr>
        <b/>
        <sz val="10"/>
        <color theme="1"/>
        <rFont val="Arial"/>
        <family val="2"/>
      </rPr>
      <t>Koko esineen</t>
    </r>
    <r>
      <rPr>
        <sz val="10"/>
        <color theme="1"/>
        <rFont val="Arial"/>
        <family val="2"/>
      </rPr>
      <t xml:space="preserve"> perintöveroarvo B:n kuolinhetkellä (1/1)</t>
    </r>
  </si>
  <si>
    <t>Perusparannusmenojen kohdistamista on selvitetty</t>
  </si>
  <si>
    <t>Laskennallinen osuus myyntikuluista A:n jälkeen</t>
  </si>
  <si>
    <t>Laskennallinen osuus myyntikuluista B:n jälkeen</t>
  </si>
  <si>
    <t xml:space="preserve">   suurempi: joko hankintameno-olettama tai edellisen ruudun summa</t>
  </si>
  <si>
    <t xml:space="preserve">   perusparannusmeno x A:n omistusosuus x 50 % (avio-oikeus)</t>
  </si>
  <si>
    <t>A:n kp:n osuus myyntihinnasta</t>
  </si>
  <si>
    <t>B:n kp:n osuus myyntihinnasta</t>
  </si>
  <si>
    <t xml:space="preserve">Perintöveroarvo-osuus + osuus myyntikululuista + perusparannusmenot yht. </t>
  </si>
  <si>
    <t xml:space="preserve">  perusparannusmeno x B:n omistusosuus x 50 % (avio-oikeus)</t>
  </si>
  <si>
    <t xml:space="preserve">  perusparannusmeno x omistusosuus x 50 % (avio-oikeus)</t>
  </si>
  <si>
    <t>Erillislisäys A:n perintöverotusarvoon. Sisältyy automaattisesti B:n perintöverotusarvoon.</t>
  </si>
  <si>
    <t>A:n kp:n maksamat perusparannusmenot kuolemantapausten välisenä aikana</t>
  </si>
  <si>
    <t>A:n kp:n maksamat perusparannusmenot  B:n (lesken) kuoleman jälkeen</t>
  </si>
  <si>
    <t>Lesken  maksamat perusparannusmenot kuolemantapausten välisenä aikana</t>
  </si>
  <si>
    <t>B:n kp:n  maksamat perusparannusmenot B:n (lesken) kuoleman jälkeen</t>
  </si>
  <si>
    <t>A:n kp:n maksamista perusparannusmenoista kuolemantapausten välisenä aikana</t>
  </si>
  <si>
    <t>Lesken maksamista perusparannusmenoista kuolemantapausten välisenä aikana</t>
  </si>
  <si>
    <t>A:n kp:n maksamista perusparannusmenoista perusparannusmenoista B:n (lesken) kuoleman jälkeen</t>
  </si>
  <si>
    <t>B:n kp:n maksamista perusparannusmenoista B:n (lesken) kuoleman jälkeen</t>
  </si>
  <si>
    <t>A:n kp:n maksamista perusparannusmenoista B:n (lesken) kuoleman jälkeen</t>
  </si>
  <si>
    <r>
      <t xml:space="preserve">LASKURI </t>
    </r>
    <r>
      <rPr>
        <b/>
        <i/>
        <sz val="12"/>
        <color rgb="FFFF0000"/>
        <rFont val="Arial"/>
        <family val="2"/>
      </rPr>
      <t xml:space="preserve">(toimii Microsoft Officen Excel-ohjelmalla)    </t>
    </r>
    <r>
      <rPr>
        <b/>
        <sz val="14"/>
        <color rgb="FFFF0000"/>
        <rFont val="Arial"/>
        <family val="2"/>
      </rPr>
      <t xml:space="preserve"> </t>
    </r>
  </si>
  <si>
    <t>Katso päivämäärämerkinnän ohje viemällä hiiren kursori päiväyksen sisältävän solun päälle!</t>
  </si>
  <si>
    <t>Myyntihinta</t>
  </si>
  <si>
    <t>Myyntikulut</t>
  </si>
  <si>
    <t>Hankintamenot (ja muut vähennyskelpoiset menot) JA/TAI hankintameno-olettamat yhteensä</t>
  </si>
  <si>
    <t>A:n omistaman osuuden arvo A:n jälkeisessä perintöverotuksessa</t>
  </si>
  <si>
    <t>Leski B:n omistaman osuuden arvo A:n jälkeisessä perintöverotuksessa</t>
  </si>
  <si>
    <t>B:n omistaman osuuden arvo B:n jälkeisessä perintöverotuksessa</t>
  </si>
  <si>
    <t>Ensin kuolleen A:n kuolinpesän omistaman osuuden arvo B:n jälkeisessä perintöverotuksessa</t>
  </si>
  <si>
    <t xml:space="preserve">  hm-olettaman prosenttiluku x A:n myyntihintaosuus x 50 % (avio-oikeus)</t>
  </si>
  <si>
    <t xml:space="preserve">   hm-olettaman prosenttiluku x B:n myyntihintaosuus x 50 % (avio-oikeus)</t>
  </si>
  <si>
    <r>
      <rPr>
        <b/>
        <sz val="10"/>
        <color theme="1"/>
        <rFont val="Arial"/>
        <family val="2"/>
      </rPr>
      <t xml:space="preserve"> PUOLISOIDEN OSITTAMATTOMIEN JA JAKAMATTOMIEN KUOLINPESIEN KOKONAAN OMISTAMAN ESINEEN LUOVUTUS</t>
    </r>
    <r>
      <rPr>
        <sz val="10"/>
        <color theme="1"/>
        <rFont val="Arial"/>
        <family val="2"/>
      </rPr>
      <t xml:space="preserve"> </t>
    </r>
  </si>
  <si>
    <t xml:space="preserve">Soveltuu tilanteisiin, joissa 1) avio-oikeutta ei ole rajattu; ja 2) koko esine luovutetaan käyvällä arvolla; ja 3) puolisoiden omistusosuudet ovat pysyneet samoina ensin kuolleen kuolemasta lähtien </t>
  </si>
  <si>
    <t>Vähennettävät perusparannusmenot</t>
  </si>
  <si>
    <t>Huomaathan, että kumpikin omaisuutta omistava kuolinpesä antaa kaksi luovutusvoittoverotuksen veroilmoitusta</t>
  </si>
  <si>
    <r>
      <t xml:space="preserve">  </t>
    </r>
    <r>
      <rPr>
        <b/>
        <sz val="8"/>
        <color theme="1"/>
        <rFont val="Arial"/>
        <family val="2"/>
      </rPr>
      <t>Ilmoita tämä luku omaisuuden myyntihintana (9-lomakkeen kohta 4.1)</t>
    </r>
  </si>
  <si>
    <t xml:space="preserve">  ENSIN KUOLLEEN PUOLISON (A) KP:n LUOVUTUSILMOITUKSELLE nro 1 TULEVAT TIEDOT</t>
  </si>
  <si>
    <t>A:n luovutusilmoituksen nro 1 osuus myyntihinnasta</t>
  </si>
  <si>
    <t xml:space="preserve">  ENSIN KUOLLEEN PUOLISON (A) KP:n LUOVUTUSILMOITUKSELLE nro 2 TULEVAT TIEDOT</t>
  </si>
  <si>
    <t>A:n luovutusilmoituksen nro 2 osuus myyntihinnasta</t>
  </si>
  <si>
    <t>Myyntivoitto/-tappio A:n luovutusilmoituksella 1</t>
  </si>
  <si>
    <t>Myyntivoitto/-tappio A:n luovutusilmoituksella 2</t>
  </si>
  <si>
    <t>A:n myyntivoitto/-tappio yhteensä</t>
  </si>
  <si>
    <t xml:space="preserve">  VIIMEKSI KUOLLEEN PUOLISON (B) KP:n LUOVUTUSILMOITUKSELLE nro 1 TULEVAT TIEDOT</t>
  </si>
  <si>
    <t>B:n luovutusilmoituksen nro 2 osuus myyntihinnasta</t>
  </si>
  <si>
    <t>B:n luovutusilmoituksen nro 1 osuus myyntihinnasta</t>
  </si>
  <si>
    <t>Myyntivoitto/-tappio B:n luovutusilmoituksella 1</t>
  </si>
  <si>
    <t>Myyntivoitto/-tappio B:n luovutusilmoituksella 2</t>
  </si>
  <si>
    <t>B:n myyntivoitto/-tappio yhteensä</t>
  </si>
  <si>
    <t xml:space="preserve">  VIIMEKSI KUOLLEEN PUOLISON (B) KP:n LUOVUTUSILMOITUKSELLE nro 2 TULEVAT TIEDOT</t>
  </si>
  <si>
    <t>VIIMEKSI KUOLLUT PUOLISO B</t>
  </si>
  <si>
    <t>ENSIN KUOLLUT PUOLISO A</t>
  </si>
  <si>
    <t>Perintöveroarvo-osuus A:n jälkeen</t>
  </si>
  <si>
    <t>Perintöveroarvo-osuus B:n jälkeen</t>
  </si>
  <si>
    <t xml:space="preserve">  Ilmoita tämä luku omaisuuden hankintamenona (9-lomakkeen kohta 4.2)</t>
  </si>
  <si>
    <t xml:space="preserve">  Ilmoita tämä luku omaisuuden myyntikuluina (9-lomakkeen kohta 4.7)</t>
  </si>
  <si>
    <t xml:space="preserve">  Ilmoita tämä luku perusparannusmenoina (9-lomakkeen kohta 4.6.)</t>
  </si>
  <si>
    <r>
      <t xml:space="preserve">  </t>
    </r>
    <r>
      <rPr>
        <b/>
        <sz val="8"/>
        <rFont val="Arial"/>
        <family val="2"/>
      </rPr>
      <t>Ilmoita tämä luku omaisuuden hankintamenona (9-lomakkeen kohta 4.2)</t>
    </r>
  </si>
  <si>
    <t>Kuolinpesän myyntihintaosuus on jaettava puoliksi kyseisen kuolinpesän luovutusilmoituksille.</t>
  </si>
  <si>
    <r>
      <t xml:space="preserve"> </t>
    </r>
    <r>
      <rPr>
        <b/>
        <sz val="8"/>
        <color theme="1"/>
        <rFont val="Arial"/>
        <family val="2"/>
      </rPr>
      <t xml:space="preserve"> Ilmoita tämä luku omaisuuden hankintamenona (9-lomakkeen kohta 4.2)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</si>
</sst>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"/>
    <numFmt numFmtId="167" formatCode="0.0"/>
    <numFmt numFmtId="168" formatCode="_-* #,##0.00\ [$€-40B]_-;\-* #,##0.00\ [$€-40B]_-;_-* &quot;-&quot;??\ [$€-40B]_-;_-@_-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2"/>
      <color rgb="FFFFFF00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0"/>
      <color rgb="FF1E1E1E"/>
      <name val="Segoe UI"/>
      <family val="2"/>
    </font>
    <font>
      <b/>
      <sz val="10"/>
      <color rgb="FF00B050"/>
      <name val="Arial"/>
      <family val="2"/>
    </font>
    <font>
      <b/>
      <sz val="10"/>
      <color rgb="FF00B0F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/>
      <protection hidden="1"/>
    </xf>
    <xf numFmtId="165" fontId="0" fillId="2" borderId="0" xfId="0" applyNumberFormat="1" applyFill="1" applyProtection="1">
      <protection hidden="1"/>
    </xf>
    <xf numFmtId="0" fontId="5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0" fillId="0" borderId="0" xfId="0" quotePrefix="1" applyAlignment="1" applyProtection="1">
      <alignment horizontal="right" vertical="center"/>
      <protection hidden="1"/>
    </xf>
    <xf numFmtId="165" fontId="0" fillId="0" borderId="0" xfId="0" applyNumberFormat="1" applyFill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165" fontId="7" fillId="0" borderId="0" xfId="0" applyNumberFormat="1" applyFont="1" applyFill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0" fillId="0" borderId="0" xfId="0" applyFill="1" applyProtection="1"/>
    <xf numFmtId="0" fontId="8" fillId="2" borderId="0" xfId="0" applyFont="1" applyFill="1" applyProtection="1"/>
    <xf numFmtId="0" fontId="0" fillId="2" borderId="0" xfId="0" applyFill="1" applyProtection="1"/>
    <xf numFmtId="0" fontId="0" fillId="0" borderId="0" xfId="0" applyFill="1" applyAlignment="1" applyProtection="1">
      <alignment horizontal="right"/>
    </xf>
    <xf numFmtId="0" fontId="7" fillId="0" borderId="0" xfId="0" applyFont="1" applyFill="1" applyProtection="1"/>
    <xf numFmtId="10" fontId="0" fillId="0" borderId="0" xfId="0" applyNumberFormat="1" applyFill="1" applyProtection="1"/>
    <xf numFmtId="165" fontId="0" fillId="0" borderId="0" xfId="0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Protection="1">
      <protection hidden="1"/>
    </xf>
    <xf numFmtId="14" fontId="0" fillId="0" borderId="0" xfId="0" applyNumberForma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center"/>
    </xf>
    <xf numFmtId="0" fontId="2" fillId="0" borderId="0" xfId="0" applyFont="1" applyProtection="1"/>
    <xf numFmtId="0" fontId="13" fillId="0" borderId="0" xfId="0" applyFont="1" applyFill="1" applyAlignment="1" applyProtection="1">
      <alignment horizontal="right"/>
    </xf>
    <xf numFmtId="0" fontId="7" fillId="0" borderId="0" xfId="0" applyFont="1" applyFill="1" applyProtection="1">
      <protection hidden="1"/>
    </xf>
    <xf numFmtId="10" fontId="7" fillId="0" borderId="0" xfId="3" applyNumberFormat="1" applyFont="1" applyFill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right" vertical="center"/>
      <protection hidden="1"/>
    </xf>
    <xf numFmtId="0" fontId="0" fillId="0" borderId="0" xfId="0" applyFill="1" applyProtection="1">
      <protection hidden="1"/>
    </xf>
    <xf numFmtId="165" fontId="7" fillId="0" borderId="1" xfId="0" applyNumberFormat="1" applyFont="1" applyFill="1" applyBorder="1" applyAlignment="1" applyProtection="1">
      <alignment horizontal="right" vertical="center"/>
      <protection hidden="1"/>
    </xf>
    <xf numFmtId="165" fontId="7" fillId="0" borderId="0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166" fontId="0" fillId="0" borderId="1" xfId="0" applyNumberFormat="1" applyFill="1" applyBorder="1" applyAlignment="1" applyProtection="1">
      <alignment horizontal="right" vertical="center"/>
      <protection hidden="1"/>
    </xf>
    <xf numFmtId="9" fontId="0" fillId="0" borderId="1" xfId="2" applyFont="1" applyFill="1" applyBorder="1" applyAlignment="1" applyProtection="1">
      <alignment horizontal="right" vertical="center"/>
      <protection hidden="1"/>
    </xf>
    <xf numFmtId="165" fontId="7" fillId="0" borderId="1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Protection="1"/>
    <xf numFmtId="165" fontId="0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Alignment="1" applyProtection="1">
      <protection hidden="1"/>
    </xf>
    <xf numFmtId="165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Alignment="1" applyProtection="1">
      <alignment wrapText="1"/>
      <protection hidden="1"/>
    </xf>
    <xf numFmtId="0" fontId="20" fillId="0" borderId="0" xfId="0" applyFont="1" applyFill="1" applyProtection="1"/>
    <xf numFmtId="0" fontId="5" fillId="0" borderId="0" xfId="0" applyFont="1" applyFill="1" applyAlignment="1" applyProtection="1">
      <alignment wrapText="1"/>
      <protection hidden="1"/>
    </xf>
    <xf numFmtId="165" fontId="8" fillId="0" borderId="1" xfId="1" applyNumberFormat="1" applyFont="1" applyFill="1" applyBorder="1" applyAlignment="1" applyProtection="1">
      <alignment horizontal="right" vertical="center"/>
      <protection hidden="1"/>
    </xf>
    <xf numFmtId="165" fontId="8" fillId="0" borderId="1" xfId="2" applyNumberFormat="1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Alignment="1" applyProtection="1">
      <alignment horizontal="right"/>
    </xf>
    <xf numFmtId="165" fontId="8" fillId="0" borderId="0" xfId="2" applyNumberFormat="1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Protection="1">
      <protection hidden="1"/>
    </xf>
    <xf numFmtId="166" fontId="8" fillId="0" borderId="1" xfId="0" applyNumberFormat="1" applyFont="1" applyFill="1" applyBorder="1" applyAlignment="1" applyProtection="1">
      <alignment horizontal="right" vertical="center"/>
      <protection hidden="1"/>
    </xf>
    <xf numFmtId="9" fontId="8" fillId="0" borderId="1" xfId="2" applyFont="1" applyFill="1" applyBorder="1" applyAlignment="1" applyProtection="1">
      <alignment horizontal="right" vertical="center"/>
      <protection hidden="1"/>
    </xf>
    <xf numFmtId="165" fontId="1" fillId="0" borderId="1" xfId="2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0" xfId="0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right" vertical="center"/>
      <protection hidden="1"/>
    </xf>
    <xf numFmtId="165" fontId="1" fillId="0" borderId="0" xfId="2" applyNumberFormat="1" applyFont="1" applyFill="1" applyBorder="1" applyAlignment="1" applyProtection="1">
      <alignment horizontal="right" vertical="center"/>
      <protection hidden="1"/>
    </xf>
    <xf numFmtId="167" fontId="8" fillId="0" borderId="1" xfId="0" applyNumberFormat="1" applyFont="1" applyFill="1" applyBorder="1" applyAlignment="1" applyProtection="1">
      <alignment horizontal="right" vertical="center"/>
      <protection hidden="1"/>
    </xf>
    <xf numFmtId="10" fontId="8" fillId="0" borderId="1" xfId="0" applyNumberFormat="1" applyFont="1" applyFill="1" applyBorder="1" applyAlignment="1" applyProtection="1">
      <alignment horizontal="right" vertical="center"/>
      <protection hidden="1"/>
    </xf>
    <xf numFmtId="165" fontId="1" fillId="0" borderId="1" xfId="1" applyNumberFormat="1" applyFont="1" applyFill="1" applyBorder="1" applyAlignment="1" applyProtection="1">
      <alignment horizontal="right" vertical="center"/>
      <protection hidden="1"/>
    </xf>
    <xf numFmtId="165" fontId="2" fillId="0" borderId="0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wrapText="1"/>
      <protection hidden="1"/>
    </xf>
    <xf numFmtId="165" fontId="4" fillId="0" borderId="0" xfId="0" applyNumberFormat="1" applyFont="1" applyFill="1" applyProtection="1">
      <protection hidden="1"/>
    </xf>
    <xf numFmtId="165" fontId="0" fillId="0" borderId="0" xfId="0" applyNumberFormat="1" applyFill="1" applyProtection="1">
      <protection hidden="1"/>
    </xf>
    <xf numFmtId="10" fontId="0" fillId="0" borderId="0" xfId="0" applyNumberFormat="1" applyFill="1" applyProtection="1">
      <protection hidden="1"/>
    </xf>
    <xf numFmtId="165" fontId="0" fillId="3" borderId="1" xfId="0" applyNumberFormat="1" applyFill="1" applyBorder="1" applyAlignment="1" applyProtection="1">
      <alignment horizontal="right" vertical="center"/>
      <protection locked="0"/>
    </xf>
    <xf numFmtId="14" fontId="0" fillId="3" borderId="1" xfId="0" applyNumberFormat="1" applyFill="1" applyBorder="1" applyAlignment="1" applyProtection="1">
      <alignment horizontal="right" vertical="center"/>
      <protection locked="0"/>
    </xf>
    <xf numFmtId="10" fontId="0" fillId="3" borderId="1" xfId="2" applyNumberFormat="1" applyFont="1" applyFill="1" applyBorder="1" applyAlignment="1" applyProtection="1">
      <alignment horizontal="right" vertical="center"/>
      <protection locked="0"/>
    </xf>
    <xf numFmtId="168" fontId="0" fillId="3" borderId="1" xfId="1" quotePrefix="1" applyNumberFormat="1" applyFont="1" applyFill="1" applyBorder="1" applyAlignment="1" applyProtection="1">
      <alignment horizontal="right" vertical="center"/>
      <protection locked="0"/>
    </xf>
    <xf numFmtId="168" fontId="0" fillId="3" borderId="1" xfId="1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0" fillId="0" borderId="0" xfId="0" applyFont="1" applyFill="1" applyAlignment="1" applyProtection="1">
      <alignment wrapText="1"/>
      <protection hidden="1"/>
    </xf>
    <xf numFmtId="0" fontId="19" fillId="0" borderId="0" xfId="0" applyFont="1" applyFill="1" applyAlignment="1" applyProtection="1">
      <alignment wrapText="1"/>
      <protection hidden="1"/>
    </xf>
    <xf numFmtId="10" fontId="14" fillId="0" borderId="0" xfId="0" applyNumberFormat="1" applyFont="1" applyFill="1" applyAlignment="1" applyProtection="1">
      <alignment horizontal="left"/>
      <protection hidden="1"/>
    </xf>
  </cellXfs>
  <cellStyles count="4">
    <cellStyle name="Normaali" xfId="0" builtinId="0"/>
    <cellStyle name="Pilkku" xfId="3" builtinId="3"/>
    <cellStyle name="Prosenttia" xfId="2" builtinId="5"/>
    <cellStyle name="Valuutta" xfId="1" builtinId="4"/>
  </cellStyles>
  <dxfs count="0"/>
  <tableStyles count="0" defaultTableStyle="TableStyleMedium2" defaultPivotStyle="PivotStyleLight16"/>
  <colors>
    <mruColors>
      <color rgb="FF66CCFF"/>
      <color rgb="FFE6E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E106"/>
  <sheetViews>
    <sheetView tabSelected="1" zoomScale="130" zoomScaleNormal="130" zoomScalePageLayoutView="85" workbookViewId="0">
      <selection activeCell="B25" sqref="B25"/>
    </sheetView>
  </sheetViews>
  <sheetFormatPr defaultColWidth="8.88671875" defaultRowHeight="13.2" x14ac:dyDescent="0.25"/>
  <cols>
    <col min="1" max="1" width="94.33203125" style="18" customWidth="1"/>
    <col min="2" max="2" width="38.33203125" style="2" bestFit="1" customWidth="1"/>
    <col min="3" max="3" width="67.44140625" style="1" customWidth="1"/>
    <col min="4" max="4" width="17.6640625" style="19" customWidth="1"/>
    <col min="5" max="16384" width="8.88671875" style="19"/>
  </cols>
  <sheetData>
    <row r="1" spans="1:4" s="32" customFormat="1" ht="17.399999999999999" x14ac:dyDescent="0.3">
      <c r="A1" s="31" t="s">
        <v>40</v>
      </c>
      <c r="B1" s="8" t="s">
        <v>15</v>
      </c>
      <c r="C1" s="9"/>
    </row>
    <row r="2" spans="1:4" s="32" customFormat="1" ht="15.6" x14ac:dyDescent="0.3">
      <c r="A2" s="33"/>
      <c r="B2" s="3"/>
      <c r="C2" s="9"/>
    </row>
    <row r="3" spans="1:4" x14ac:dyDescent="0.25">
      <c r="A3" s="70" t="s">
        <v>51</v>
      </c>
    </row>
    <row r="4" spans="1:4" x14ac:dyDescent="0.25">
      <c r="A4" s="70" t="s">
        <v>52</v>
      </c>
    </row>
    <row r="5" spans="1:4" x14ac:dyDescent="0.25">
      <c r="A5" s="71" t="s">
        <v>54</v>
      </c>
    </row>
    <row r="6" spans="1:4" x14ac:dyDescent="0.25">
      <c r="A6" s="25"/>
    </row>
    <row r="7" spans="1:4" x14ac:dyDescent="0.25">
      <c r="A7" s="70"/>
    </row>
    <row r="8" spans="1:4" x14ac:dyDescent="0.25">
      <c r="A8" s="70"/>
      <c r="B8" s="17" t="s">
        <v>41</v>
      </c>
      <c r="C8" s="10"/>
    </row>
    <row r="9" spans="1:4" x14ac:dyDescent="0.25">
      <c r="A9" s="25" t="s">
        <v>42</v>
      </c>
      <c r="B9" s="77"/>
      <c r="C9" s="38"/>
    </row>
    <row r="10" spans="1:4" x14ac:dyDescent="0.25">
      <c r="A10" s="25" t="s">
        <v>3</v>
      </c>
      <c r="B10" s="78"/>
      <c r="C10" s="72" t="str">
        <f>IF(AND(B14&lt;B10,B23&lt;B10,B23&gt;=B14)," ","Tapahtumien aikajärjestys on väärä tai puutteellinen. Huomautus poistuu, kun kaikki tiedot on tallennettu loogiseen järjestykseen.")</f>
        <v>Tapahtumien aikajärjestys on väärä tai puutteellinen. Huomautus poistuu, kun kaikki tiedot on tallennettu loogiseen järjestykseen.</v>
      </c>
      <c r="D10" s="30"/>
    </row>
    <row r="11" spans="1:4" x14ac:dyDescent="0.25">
      <c r="A11" s="25" t="s">
        <v>43</v>
      </c>
      <c r="B11" s="77"/>
      <c r="C11" s="38"/>
    </row>
    <row r="12" spans="1:4" x14ac:dyDescent="0.25">
      <c r="A12" s="25"/>
      <c r="B12" s="11"/>
      <c r="C12" s="38"/>
    </row>
    <row r="13" spans="1:4" x14ac:dyDescent="0.25">
      <c r="A13" s="25"/>
      <c r="B13" s="82" t="s">
        <v>71</v>
      </c>
      <c r="C13" s="38"/>
    </row>
    <row r="14" spans="1:4" x14ac:dyDescent="0.25">
      <c r="A14" s="25" t="s">
        <v>2</v>
      </c>
      <c r="B14" s="78"/>
      <c r="C14" s="72" t="str">
        <f>IF(AND(B14&lt;B10,B23&lt;B10,B23&gt;=B14)," ","Tapahtumien aikajärjestys on väärä tai puutteellinen. Huomautus poistuu, kun kaikki tiedot on tallennettu loogiseen järjestykseen.")</f>
        <v>Tapahtumien aikajärjestys on väärä tai puutteellinen. Huomautus poistuu, kun kaikki tiedot on tallennettu loogiseen järjestykseen.</v>
      </c>
    </row>
    <row r="15" spans="1:4" x14ac:dyDescent="0.25">
      <c r="A15" s="25" t="s">
        <v>0</v>
      </c>
      <c r="B15" s="79"/>
      <c r="C15" s="34" t="str">
        <f>IF((B15+B24)=1," ","Varmista, että A:n ja B:n yhteenlaskettu osuus on 100 %")</f>
        <v>Varmista, että A:n ja B:n yhteenlaskettu osuus on 100 %</v>
      </c>
    </row>
    <row r="16" spans="1:4" x14ac:dyDescent="0.25">
      <c r="A16" s="25" t="s">
        <v>45</v>
      </c>
      <c r="B16" s="80"/>
      <c r="C16" s="73" t="str">
        <f>+IF(B24=1,"",IF(B15=0,"Ensin kuolleen omistusosuus puuttuu.",IF(B16=0,"Ensin kuolleen osuuden perintöveroarvo puuttuu. Luovutusvoiton laskennassa käytetään hankintameno-olettamaa.","")))</f>
        <v>Ensin kuolleen omistusosuus puuttuu.</v>
      </c>
    </row>
    <row r="17" spans="1:5" x14ac:dyDescent="0.25">
      <c r="A17" s="25" t="s">
        <v>46</v>
      </c>
      <c r="B17" s="81"/>
      <c r="C17" s="73" t="str">
        <f>+IF(B15=1,"",IF(B24="","Lesken omistusosuus puuttuu.",IF(B17="","Lesken osuuden perintöveroarvo A:n kuollessa puuttuu. Luovutusvoiton laskennassa käytetään hankintameno-olettamaa.","")))</f>
        <v>Lesken omistusosuus puuttuu.</v>
      </c>
    </row>
    <row r="18" spans="1:5" x14ac:dyDescent="0.25">
      <c r="A18" s="25" t="s">
        <v>18</v>
      </c>
      <c r="B18" s="5">
        <f>+IFERROR(ROUND(B16/B15,2),IFERROR(ROUND((B17/B24),2),0))</f>
        <v>0</v>
      </c>
      <c r="C18" s="73" t="str">
        <f>IF(B16+B17=B18,"","Koneellisesti päätelty kokonaisarvo poikkeaa yhteenlasketuista arvoista. Tarkista osuudet ja arvot.")</f>
        <v/>
      </c>
      <c r="D18" s="22"/>
    </row>
    <row r="19" spans="1:5" x14ac:dyDescent="0.25">
      <c r="A19" s="25" t="s">
        <v>31</v>
      </c>
      <c r="B19" s="77"/>
      <c r="C19" s="74" t="s">
        <v>20</v>
      </c>
      <c r="D19" s="22"/>
      <c r="E19" s="29"/>
    </row>
    <row r="20" spans="1:5" s="24" customFormat="1" x14ac:dyDescent="0.25">
      <c r="A20" s="25" t="s">
        <v>32</v>
      </c>
      <c r="B20" s="77"/>
      <c r="C20" s="75"/>
      <c r="D20" s="22"/>
      <c r="E20" s="5"/>
    </row>
    <row r="21" spans="1:5" x14ac:dyDescent="0.25">
      <c r="A21" s="25"/>
      <c r="B21" s="28"/>
      <c r="C21" s="38"/>
      <c r="D21" s="22"/>
    </row>
    <row r="22" spans="1:5" x14ac:dyDescent="0.25">
      <c r="A22" s="25"/>
      <c r="B22" s="82" t="s">
        <v>70</v>
      </c>
      <c r="C22" s="76"/>
    </row>
    <row r="23" spans="1:5" x14ac:dyDescent="0.25">
      <c r="A23" s="25" t="s">
        <v>2</v>
      </c>
      <c r="B23" s="78"/>
      <c r="C23" s="72"/>
    </row>
    <row r="24" spans="1:5" x14ac:dyDescent="0.25">
      <c r="A24" s="25" t="s">
        <v>1</v>
      </c>
      <c r="B24" s="79"/>
      <c r="C24" s="35" t="str">
        <f>IF(B15+B24=100%,"","Omistusosuudet väärin tai luvut puuttuvat")</f>
        <v>Omistusosuudet väärin tai luvut puuttuvat</v>
      </c>
      <c r="D24" s="4"/>
    </row>
    <row r="25" spans="1:5" x14ac:dyDescent="0.25">
      <c r="A25" s="25" t="s">
        <v>47</v>
      </c>
      <c r="B25" s="81"/>
      <c r="C25" s="34" t="str">
        <f>+IF(B15=1,"",IF(B24="","Lesken omistusosuus puuttuu.",IF(B25="","Lesken osuuden perintöveroarvo omana kuolinhetkenä puuttuu. Luovutusvoiton laskennassa käytetään hankintameno-olettamaa.","")))</f>
        <v>Lesken omistusosuus puuttuu.</v>
      </c>
      <c r="D25" s="26"/>
    </row>
    <row r="26" spans="1:5" x14ac:dyDescent="0.25">
      <c r="A26" s="25" t="s">
        <v>48</v>
      </c>
      <c r="B26" s="81"/>
      <c r="C26" s="73" t="str">
        <f>+IF(B24=1,"",IF(B15="","Ensin kuolleen omistusosuus puuttuu.",IF(B26="","Ensin kuolleen osuuden perintöveroarvo lesken kuollessa puuttuu. Luovutusvoiton laskennassa käytetään hankintameno-olettamaa.","")))</f>
        <v>Ensin kuolleen omistusosuus puuttuu.</v>
      </c>
      <c r="D26" s="26"/>
    </row>
    <row r="27" spans="1:5" x14ac:dyDescent="0.25">
      <c r="A27" s="25" t="s">
        <v>19</v>
      </c>
      <c r="B27" s="5">
        <f>+IFERROR(ROUND(B25/B24,2),IFERROR(ROUND(B26/B15,2),0))</f>
        <v>0</v>
      </c>
      <c r="C27" s="72" t="str">
        <f>IF(B25+B26=B27,"","Koneellisesti päätelty kokonaisarvo poikkeaa yhteenlasketuista arvoista. Tarkista osuudet ja arvot.")</f>
        <v/>
      </c>
      <c r="D27" s="27"/>
    </row>
    <row r="28" spans="1:5" x14ac:dyDescent="0.25">
      <c r="A28" s="25" t="s">
        <v>33</v>
      </c>
      <c r="B28" s="77"/>
      <c r="C28" s="7" t="s">
        <v>30</v>
      </c>
    </row>
    <row r="29" spans="1:5" x14ac:dyDescent="0.25">
      <c r="A29" s="25" t="s">
        <v>34</v>
      </c>
      <c r="B29" s="77"/>
      <c r="C29" s="38"/>
    </row>
    <row r="30" spans="1:5" x14ac:dyDescent="0.25">
      <c r="B30" s="12"/>
      <c r="C30" s="38"/>
    </row>
    <row r="32" spans="1:5" x14ac:dyDescent="0.25">
      <c r="A32" s="36" t="s">
        <v>4</v>
      </c>
      <c r="B32" s="37" t="str">
        <f>IF(B13=""," ",B13)</f>
        <v>ENSIN KUOLLUT PUOLISO A</v>
      </c>
      <c r="C32" s="38"/>
      <c r="D32" s="22"/>
    </row>
    <row r="33" spans="1:4" x14ac:dyDescent="0.25">
      <c r="A33" s="25" t="s">
        <v>25</v>
      </c>
      <c r="B33" s="39" t="str">
        <f>IF(C10=" ",B15*B9,"Tarkista aikajärjestys")</f>
        <v>Tarkista aikajärjestys</v>
      </c>
      <c r="C33" s="85" t="s">
        <v>78</v>
      </c>
      <c r="D33" s="22"/>
    </row>
    <row r="34" spans="1:4" x14ac:dyDescent="0.25">
      <c r="A34" s="25"/>
      <c r="B34" s="40"/>
      <c r="C34" s="38"/>
      <c r="D34" s="22"/>
    </row>
    <row r="35" spans="1:4" x14ac:dyDescent="0.25">
      <c r="A35" s="25"/>
      <c r="B35" s="41" t="s">
        <v>56</v>
      </c>
      <c r="C35" s="38"/>
      <c r="D35" s="22"/>
    </row>
    <row r="36" spans="1:4" hidden="1" x14ac:dyDescent="0.25">
      <c r="A36" s="25" t="s">
        <v>5</v>
      </c>
      <c r="B36" s="42" t="str">
        <f>IF(ISBLANK(B14),"-",IF(B10&gt;B14,YEARFRAC(B14,B10),"-"))</f>
        <v>-</v>
      </c>
      <c r="C36" s="38"/>
      <c r="D36" s="22"/>
    </row>
    <row r="37" spans="1:4" hidden="1" x14ac:dyDescent="0.25">
      <c r="A37" s="25" t="s">
        <v>6</v>
      </c>
      <c r="B37" s="43" t="str">
        <f>IF(B36="-","0 %",IF(B36&lt;10,20%,40%))</f>
        <v>0 %</v>
      </c>
      <c r="C37" s="22"/>
      <c r="D37" s="22"/>
    </row>
    <row r="38" spans="1:4" x14ac:dyDescent="0.25">
      <c r="A38" s="25" t="s">
        <v>57</v>
      </c>
      <c r="B38" s="44">
        <f>+IFERROR(B33*0.5,0)</f>
        <v>0</v>
      </c>
      <c r="C38" s="7" t="s">
        <v>55</v>
      </c>
      <c r="D38" s="45"/>
    </row>
    <row r="39" spans="1:4" hidden="1" x14ac:dyDescent="0.25">
      <c r="A39" s="25" t="s">
        <v>7</v>
      </c>
      <c r="B39" s="46" t="str">
        <f>IFERROR(IF(B37="0","0 € ",0.5*B33*B37),"Tarkista aikajärjestys")</f>
        <v>Tarkista aikajärjestys</v>
      </c>
      <c r="C39" s="47" t="s">
        <v>49</v>
      </c>
      <c r="D39" s="22"/>
    </row>
    <row r="40" spans="1:4" x14ac:dyDescent="0.25">
      <c r="A40" s="25" t="s">
        <v>72</v>
      </c>
      <c r="B40" s="48">
        <f>IF(ISBLANK(B18),"0 €",B18*B15*0.5)</f>
        <v>0</v>
      </c>
      <c r="C40" s="83" t="s">
        <v>74</v>
      </c>
      <c r="D40" s="50"/>
    </row>
    <row r="41" spans="1:4" x14ac:dyDescent="0.25">
      <c r="A41" s="20" t="s">
        <v>21</v>
      </c>
      <c r="B41" s="48">
        <f>IF(B11="",0,B11*B15*0.5)</f>
        <v>0</v>
      </c>
      <c r="C41" s="84" t="s">
        <v>75</v>
      </c>
      <c r="D41" s="21"/>
    </row>
    <row r="42" spans="1:4" s="22" customFormat="1" hidden="1" x14ac:dyDescent="0.25">
      <c r="A42" s="20" t="s">
        <v>35</v>
      </c>
      <c r="B42" s="52" t="str">
        <f>IF(ISNUMBER(B19),0.5*B19*B15,"")</f>
        <v/>
      </c>
      <c r="C42" s="6" t="s">
        <v>24</v>
      </c>
      <c r="D42" s="21"/>
    </row>
    <row r="43" spans="1:4" s="23" customFormat="1" hidden="1" x14ac:dyDescent="0.25">
      <c r="A43" s="20" t="s">
        <v>36</v>
      </c>
      <c r="B43" s="52" t="str">
        <f>IF(ISNUMBER(B28),0.5*B28*B15,"")</f>
        <v/>
      </c>
      <c r="C43" s="6" t="s">
        <v>24</v>
      </c>
      <c r="D43" s="21"/>
    </row>
    <row r="44" spans="1:4" s="22" customFormat="1" hidden="1" x14ac:dyDescent="0.25">
      <c r="A44" s="20" t="s">
        <v>37</v>
      </c>
      <c r="B44" s="52" t="str">
        <f>IF(ISNUMBER(B20),0.5*B20*B15,"")</f>
        <v/>
      </c>
      <c r="C44" s="6" t="s">
        <v>24</v>
      </c>
      <c r="D44" s="21"/>
    </row>
    <row r="45" spans="1:4" s="22" customFormat="1" hidden="1" x14ac:dyDescent="0.25">
      <c r="A45" s="20" t="s">
        <v>38</v>
      </c>
      <c r="B45" s="52" t="str">
        <f>IF(ISNUMBER(B29),B29*B15*0.5,"")</f>
        <v/>
      </c>
      <c r="C45" s="6" t="s">
        <v>24</v>
      </c>
      <c r="D45" s="21"/>
    </row>
    <row r="46" spans="1:4" s="22" customFormat="1" x14ac:dyDescent="0.25">
      <c r="A46" s="20" t="s">
        <v>53</v>
      </c>
      <c r="B46" s="48">
        <f>+SUM(B42:B45)</f>
        <v>0</v>
      </c>
      <c r="C46" s="84" t="s">
        <v>76</v>
      </c>
      <c r="D46" s="21"/>
    </row>
    <row r="47" spans="1:4" s="22" customFormat="1" ht="12.6" hidden="1" customHeight="1" x14ac:dyDescent="0.25">
      <c r="A47" s="20" t="s">
        <v>27</v>
      </c>
      <c r="B47" s="52">
        <f>SUM(B40:B45)</f>
        <v>0</v>
      </c>
      <c r="C47" s="6"/>
      <c r="D47" s="21"/>
    </row>
    <row r="48" spans="1:4" x14ac:dyDescent="0.25">
      <c r="A48" s="20" t="s">
        <v>9</v>
      </c>
      <c r="B48" s="53" t="str">
        <f>IF(C14="Tapahtumien aikajärjestys on väärä tai puutteellinen. Huomautus poistuu, kun kaikki tiedot on tallennettu loogiseen järjestykseen.","Tarkista aikajärjestys",IF(C24="Omistusosuudet väärin tai luvut puuttuvat","Virhe omistusosuuksissa",IF(B39&lt;B47,B47,B39)))</f>
        <v>Tarkista aikajärjestys</v>
      </c>
      <c r="C48" s="6" t="s">
        <v>17</v>
      </c>
      <c r="D48" s="21"/>
    </row>
    <row r="49" spans="1:4" x14ac:dyDescent="0.25">
      <c r="A49" s="54" t="s">
        <v>60</v>
      </c>
      <c r="B49" s="53" t="str">
        <f>IF(C14="Tapahtumien aikajärjestys on väärä tai puutteellinen. Huomautus poistuu, kun kaikki tiedot on tallennettu loogiseen järjestykseen.","Tarkista aikajärjestys",IF(C24="Omistusosuudet väärin tai luvut puuttuvat","Virhe omistusosuuksissa",B38-B48))</f>
        <v>Tarkista aikajärjestys</v>
      </c>
      <c r="C49" s="6"/>
      <c r="D49" s="21"/>
    </row>
    <row r="50" spans="1:4" x14ac:dyDescent="0.25">
      <c r="A50" s="54"/>
      <c r="B50" s="55"/>
      <c r="C50" s="6"/>
      <c r="D50" s="21"/>
    </row>
    <row r="51" spans="1:4" x14ac:dyDescent="0.25">
      <c r="A51" s="20"/>
      <c r="B51" s="56" t="s">
        <v>58</v>
      </c>
      <c r="C51" s="57"/>
      <c r="D51" s="21"/>
    </row>
    <row r="52" spans="1:4" hidden="1" x14ac:dyDescent="0.25">
      <c r="A52" s="20" t="s">
        <v>8</v>
      </c>
      <c r="B52" s="58" t="str">
        <f>IF(ISBLANK(B23),"-",IF(B10&gt;B23,YEARFRAC(B23,B10),"-"))</f>
        <v>-</v>
      </c>
      <c r="C52" s="57"/>
      <c r="D52" s="21"/>
    </row>
    <row r="53" spans="1:4" hidden="1" x14ac:dyDescent="0.25">
      <c r="A53" s="20" t="s">
        <v>10</v>
      </c>
      <c r="B53" s="59" t="str">
        <f>IF(B52="-","0 %",IF(B52&lt;10,20%,40%))</f>
        <v>0 %</v>
      </c>
      <c r="C53" s="22"/>
      <c r="D53" s="21"/>
    </row>
    <row r="54" spans="1:4" x14ac:dyDescent="0.25">
      <c r="A54" s="25" t="s">
        <v>59</v>
      </c>
      <c r="B54" s="44">
        <f>+IFERROR(B33*0.5,0)</f>
        <v>0</v>
      </c>
      <c r="C54" s="7" t="s">
        <v>55</v>
      </c>
      <c r="D54" s="21"/>
    </row>
    <row r="55" spans="1:4" ht="12" hidden="1" customHeight="1" x14ac:dyDescent="0.25">
      <c r="A55" s="20" t="s">
        <v>11</v>
      </c>
      <c r="B55" s="52" t="str">
        <f>IFERROR(IF(B53="0","0 €",0.5*B33*B53),"Tarkista aikajärjestys")</f>
        <v>Tarkista aikajärjestys</v>
      </c>
      <c r="C55" s="6" t="s">
        <v>49</v>
      </c>
      <c r="D55" s="21"/>
    </row>
    <row r="56" spans="1:4" x14ac:dyDescent="0.25">
      <c r="A56" s="20" t="s">
        <v>73</v>
      </c>
      <c r="B56" s="48">
        <f>IF(ISBLANK(B27),"0 €",B27*B15*0.5)</f>
        <v>0</v>
      </c>
      <c r="C56" s="83" t="s">
        <v>74</v>
      </c>
      <c r="D56" s="21"/>
    </row>
    <row r="57" spans="1:4" x14ac:dyDescent="0.25">
      <c r="A57" s="20" t="s">
        <v>22</v>
      </c>
      <c r="B57" s="48">
        <f>IF(B11="",0,B11*B15*0.5)</f>
        <v>0</v>
      </c>
      <c r="C57" s="84" t="s">
        <v>75</v>
      </c>
      <c r="D57" s="21"/>
    </row>
    <row r="58" spans="1:4" s="22" customFormat="1" hidden="1" x14ac:dyDescent="0.25">
      <c r="A58" s="20" t="s">
        <v>39</v>
      </c>
      <c r="B58" s="52" t="str">
        <f>IF(ISNUMBER(B20),0.5*B20*B15,"")</f>
        <v/>
      </c>
      <c r="C58" s="6" t="s">
        <v>28</v>
      </c>
      <c r="D58" s="21"/>
    </row>
    <row r="59" spans="1:4" s="22" customFormat="1" hidden="1" x14ac:dyDescent="0.25">
      <c r="A59" s="20" t="s">
        <v>38</v>
      </c>
      <c r="B59" s="46" t="str">
        <f>IF(ISNUMBER(B29),B15*B29*0.5,"")</f>
        <v/>
      </c>
      <c r="C59" s="6" t="s">
        <v>28</v>
      </c>
    </row>
    <row r="60" spans="1:4" s="22" customFormat="1" x14ac:dyDescent="0.25">
      <c r="A60" s="20" t="s">
        <v>53</v>
      </c>
      <c r="B60" s="48">
        <f>+SUM(B58:B59)</f>
        <v>0</v>
      </c>
      <c r="C60" s="84" t="s">
        <v>76</v>
      </c>
    </row>
    <row r="61" spans="1:4" s="24" customFormat="1" hidden="1" x14ac:dyDescent="0.25">
      <c r="A61" s="20" t="s">
        <v>27</v>
      </c>
      <c r="B61" s="46">
        <f>SUM(B56:B59)</f>
        <v>0</v>
      </c>
      <c r="C61" s="7"/>
      <c r="D61" s="22"/>
    </row>
    <row r="62" spans="1:4" x14ac:dyDescent="0.25">
      <c r="A62" s="25" t="s">
        <v>12</v>
      </c>
      <c r="B62" s="60" t="str">
        <f>IF(C14="Tapahtumien aikajärjestys on väärä tai puutteellinen. Huomautus poistuu, kun kaikki tiedot on tallennettu loogiseen järjestykseen.","Tarkista aikajärjestys",IF(C24="Omistusosuudet väärin tai luvut puuttuvat","Virhe omistusosuuksissa",IF(B55&lt;B61,B61,B55)))</f>
        <v>Tarkista aikajärjestys</v>
      </c>
      <c r="C62" s="7" t="s">
        <v>23</v>
      </c>
      <c r="D62" s="22"/>
    </row>
    <row r="63" spans="1:4" x14ac:dyDescent="0.25">
      <c r="A63" s="54" t="s">
        <v>61</v>
      </c>
      <c r="B63" s="60" t="str">
        <f>IF(C14="Tapahtumien aikajärjestys on väärä tai puutteellinen. Huomautus poistuu, kun kaikki tiedot on tallennettu loogiseen järjestykseen.","Tarkista aikajärjestys",IF(C24="Omistusosuudet väärin tai luvut puuttuvat","Virhe omistusosuuksissa",B54-B62))</f>
        <v>Tarkista aikajärjestys</v>
      </c>
      <c r="C63" s="7"/>
      <c r="D63" s="22"/>
    </row>
    <row r="64" spans="1:4" x14ac:dyDescent="0.25">
      <c r="A64" s="25"/>
      <c r="B64" s="57"/>
      <c r="C64" s="38"/>
      <c r="D64" s="22"/>
    </row>
    <row r="65" spans="1:4" x14ac:dyDescent="0.25">
      <c r="A65" s="36" t="s">
        <v>44</v>
      </c>
      <c r="B65" s="48" t="str">
        <f>IF(C14="Tapahtumien aikajärjestys on väärä tai puutteellinen. Huomautus poistuu, kun kaikki tiedot on tallennettu loogiseen järjestykseen.","Tarkista aikajärjestys",IF(C24="Omistusosuudet väärin tai luvut puuttuvat","Virhe omistusosuuksissa",B48+B62))</f>
        <v>Tarkista aikajärjestys</v>
      </c>
      <c r="C65" s="38"/>
      <c r="D65" s="22"/>
    </row>
    <row r="66" spans="1:4" x14ac:dyDescent="0.25">
      <c r="A66" s="36" t="s">
        <v>62</v>
      </c>
      <c r="B66" s="39" t="str">
        <f>IF(C14="Tapahtumien aikajärjestys on väärä tai puutteellinen. Huomautus poistuu, kun kaikki tiedot on tallennettu loogiseen järjestykseen.","Tarkista aikajärjestys",IF(C24="Omistusosuudet väärin tai luvut puuttuvat","Virhe omistusosuuksissa",B33-B48-B62))</f>
        <v>Tarkista aikajärjestys</v>
      </c>
      <c r="C66" s="61"/>
      <c r="D66" s="22"/>
    </row>
    <row r="67" spans="1:4" x14ac:dyDescent="0.25">
      <c r="A67" s="25"/>
      <c r="B67" s="62"/>
      <c r="C67" s="38"/>
      <c r="D67" s="22"/>
    </row>
    <row r="68" spans="1:4" x14ac:dyDescent="0.25">
      <c r="A68" s="63"/>
      <c r="B68" s="62"/>
      <c r="C68" s="38"/>
      <c r="D68" s="22"/>
    </row>
    <row r="69" spans="1:4" x14ac:dyDescent="0.25">
      <c r="A69" s="36" t="s">
        <v>13</v>
      </c>
      <c r="B69" s="64" t="str">
        <f>IF(B22=""," ",B22)</f>
        <v>VIIMEKSI KUOLLUT PUOLISO B</v>
      </c>
      <c r="C69" s="38"/>
      <c r="D69" s="22"/>
    </row>
    <row r="70" spans="1:4" x14ac:dyDescent="0.25">
      <c r="A70" s="25" t="s">
        <v>26</v>
      </c>
      <c r="B70" s="39" t="str">
        <f>IF(C10=" ",B24*B9,"Tarkista aikajärjestys")</f>
        <v>Tarkista aikajärjestys</v>
      </c>
      <c r="C70" s="85" t="s">
        <v>78</v>
      </c>
      <c r="D70" s="22"/>
    </row>
    <row r="71" spans="1:4" x14ac:dyDescent="0.25">
      <c r="A71" s="25"/>
      <c r="B71" s="40"/>
      <c r="C71" s="38"/>
      <c r="D71" s="22"/>
    </row>
    <row r="72" spans="1:4" x14ac:dyDescent="0.25">
      <c r="A72" s="25"/>
      <c r="B72" s="41" t="s">
        <v>63</v>
      </c>
      <c r="C72" s="38"/>
      <c r="D72" s="22"/>
    </row>
    <row r="73" spans="1:4" hidden="1" x14ac:dyDescent="0.25">
      <c r="A73" s="25" t="s">
        <v>5</v>
      </c>
      <c r="B73" s="42" t="str">
        <f>IF(ISBLANK(B14),"-",IF(B10&gt;B14,YEARFRAC(B14,B10),"-"))</f>
        <v>-</v>
      </c>
      <c r="C73" s="38"/>
      <c r="D73" s="22"/>
    </row>
    <row r="74" spans="1:4" hidden="1" x14ac:dyDescent="0.25">
      <c r="A74" s="25" t="s">
        <v>6</v>
      </c>
      <c r="B74" s="43" t="str">
        <f>IF(B73="-","0 %",IF(B73&lt;10,20%,40%))</f>
        <v>0 %</v>
      </c>
      <c r="C74" s="22"/>
      <c r="D74" s="22"/>
    </row>
    <row r="75" spans="1:4" x14ac:dyDescent="0.25">
      <c r="A75" s="25" t="s">
        <v>65</v>
      </c>
      <c r="B75" s="44">
        <f>IFERROR(B70*0.5,0)</f>
        <v>0</v>
      </c>
      <c r="C75" s="7" t="s">
        <v>55</v>
      </c>
      <c r="D75" s="22"/>
    </row>
    <row r="76" spans="1:4" hidden="1" x14ac:dyDescent="0.25">
      <c r="A76" s="25" t="s">
        <v>7</v>
      </c>
      <c r="B76" s="46" t="str">
        <f>IFERROR(IF(B74="0","0 € ",0.5*B70*B74),"Tarkista aikajärjestys")</f>
        <v>Tarkista aikajärjestys</v>
      </c>
      <c r="C76" s="7" t="s">
        <v>50</v>
      </c>
      <c r="D76" s="22"/>
    </row>
    <row r="77" spans="1:4" x14ac:dyDescent="0.25">
      <c r="A77" s="25" t="s">
        <v>72</v>
      </c>
      <c r="B77" s="48">
        <f>IF(ISBLANK(B18),"0 €",B18*B24*0.5)</f>
        <v>0</v>
      </c>
      <c r="C77" s="49" t="s">
        <v>79</v>
      </c>
      <c r="D77" s="22"/>
    </row>
    <row r="78" spans="1:4" x14ac:dyDescent="0.25">
      <c r="A78" s="20" t="s">
        <v>21</v>
      </c>
      <c r="B78" s="48">
        <f>IF(B11="",0,B11*B24*0.5)</f>
        <v>0</v>
      </c>
      <c r="C78" s="84" t="s">
        <v>75</v>
      </c>
      <c r="D78" s="21"/>
    </row>
    <row r="79" spans="1:4" s="22" customFormat="1" hidden="1" x14ac:dyDescent="0.25">
      <c r="A79" s="20" t="s">
        <v>35</v>
      </c>
      <c r="B79" s="52" t="str">
        <f>IF(ISNUMBER(B19),0.5*B19*B24,"")</f>
        <v/>
      </c>
      <c r="C79" s="6" t="s">
        <v>16</v>
      </c>
      <c r="D79" s="21"/>
    </row>
    <row r="80" spans="1:4" s="22" customFormat="1" hidden="1" x14ac:dyDescent="0.25">
      <c r="A80" s="20" t="s">
        <v>36</v>
      </c>
      <c r="B80" s="52" t="str">
        <f>IF(ISNUMBER(B28),0.5*B28*B24,"")</f>
        <v/>
      </c>
      <c r="C80" s="6" t="s">
        <v>16</v>
      </c>
      <c r="D80" s="21"/>
    </row>
    <row r="81" spans="1:4" s="22" customFormat="1" hidden="1" x14ac:dyDescent="0.25">
      <c r="A81" s="20" t="s">
        <v>39</v>
      </c>
      <c r="B81" s="52" t="str">
        <f>IF(ISNUMBER(B20),0.5*B20*B24,"")</f>
        <v/>
      </c>
      <c r="C81" s="6" t="s">
        <v>16</v>
      </c>
      <c r="D81" s="21"/>
    </row>
    <row r="82" spans="1:4" s="22" customFormat="1" hidden="1" x14ac:dyDescent="0.25">
      <c r="A82" s="20" t="s">
        <v>38</v>
      </c>
      <c r="B82" s="52" t="str">
        <f>IF(ISNUMBER(B29),0.5*B24*B29,"")</f>
        <v/>
      </c>
      <c r="C82" s="6" t="s">
        <v>16</v>
      </c>
      <c r="D82" s="21"/>
    </row>
    <row r="83" spans="1:4" s="22" customFormat="1" x14ac:dyDescent="0.25">
      <c r="A83" s="20" t="s">
        <v>53</v>
      </c>
      <c r="B83" s="48">
        <f>+SUM(B81:B82)</f>
        <v>0</v>
      </c>
      <c r="C83" s="84" t="s">
        <v>76</v>
      </c>
      <c r="D83" s="21"/>
    </row>
    <row r="84" spans="1:4" s="24" customFormat="1" hidden="1" x14ac:dyDescent="0.25">
      <c r="A84" s="20" t="s">
        <v>27</v>
      </c>
      <c r="B84" s="52">
        <f>SUM(B77:B82)</f>
        <v>0</v>
      </c>
      <c r="C84" s="6" t="s">
        <v>29</v>
      </c>
      <c r="D84" s="21"/>
    </row>
    <row r="85" spans="1:4" x14ac:dyDescent="0.25">
      <c r="A85" s="20" t="s">
        <v>9</v>
      </c>
      <c r="B85" s="53" t="str">
        <f>IF(C14="Tapahtumien aikajärjestys on väärä tai puutteellinen. Huomautus poistuu, kun kaikki tiedot on tallennettu loogiseen järjestykseen.","Tarkista aikajärjestys",IF(C24="Omistusosuudet väärin tai luvut puuttuvat","Virhe omistusosuuksissa",IF(B76&lt;B84,B84,B76)))</f>
        <v>Tarkista aikajärjestys</v>
      </c>
      <c r="C85" s="6" t="s">
        <v>14</v>
      </c>
      <c r="D85" s="21"/>
    </row>
    <row r="86" spans="1:4" x14ac:dyDescent="0.25">
      <c r="A86" s="54" t="s">
        <v>66</v>
      </c>
      <c r="B86" s="60" t="str">
        <f>IF(C14="Tapahtumien aikajärjestys on väärä tai puutteellinen. Huomautus poistuu, kun kaikki tiedot on tallennettu loogiseen järjestykseen.","Tarkista aikajärjestys",IF(C24="Omistusosuudet väärin tai luvut puuttuvat","Virhe omistusosuuksissa",B75-B85))</f>
        <v>Tarkista aikajärjestys</v>
      </c>
      <c r="C86" s="6"/>
      <c r="D86" s="21"/>
    </row>
    <row r="87" spans="1:4" x14ac:dyDescent="0.25">
      <c r="A87" s="54"/>
      <c r="B87" s="65"/>
      <c r="C87" s="6"/>
      <c r="D87" s="21"/>
    </row>
    <row r="88" spans="1:4" x14ac:dyDescent="0.25">
      <c r="A88" s="20"/>
      <c r="B88" s="41" t="s">
        <v>69</v>
      </c>
      <c r="C88" s="22"/>
      <c r="D88" s="21"/>
    </row>
    <row r="89" spans="1:4" hidden="1" x14ac:dyDescent="0.25">
      <c r="A89" s="20" t="s">
        <v>8</v>
      </c>
      <c r="B89" s="66" t="str">
        <f>IF(ISBLANK(B23),"-",IF(B10&gt;B23,YEARFRAC(B23,B10),"-"))</f>
        <v>-</v>
      </c>
      <c r="C89" s="57"/>
      <c r="D89" s="21"/>
    </row>
    <row r="90" spans="1:4" hidden="1" x14ac:dyDescent="0.25">
      <c r="A90" s="20" t="s">
        <v>10</v>
      </c>
      <c r="B90" s="67" t="str">
        <f>IF(B89="-","0 %",IF(B89&lt;10,20%,40%))</f>
        <v>0 %</v>
      </c>
      <c r="C90" s="22"/>
      <c r="D90" s="21"/>
    </row>
    <row r="91" spans="1:4" x14ac:dyDescent="0.25">
      <c r="A91" s="25" t="s">
        <v>64</v>
      </c>
      <c r="B91" s="44">
        <f>IFERROR(B70*0.5,0)</f>
        <v>0</v>
      </c>
      <c r="C91" s="7" t="s">
        <v>55</v>
      </c>
      <c r="D91" s="21"/>
    </row>
    <row r="92" spans="1:4" hidden="1" x14ac:dyDescent="0.25">
      <c r="A92" s="20" t="s">
        <v>11</v>
      </c>
      <c r="B92" s="52" t="str">
        <f>IFERROR(IF(B90="0","0 €",0.5*B70*B90),"Tarkista aikajärjestys")</f>
        <v>Tarkista aikajärjestys</v>
      </c>
      <c r="C92" s="6" t="s">
        <v>50</v>
      </c>
      <c r="D92" s="21"/>
    </row>
    <row r="93" spans="1:4" x14ac:dyDescent="0.25">
      <c r="A93" s="20" t="s">
        <v>73</v>
      </c>
      <c r="B93" s="48">
        <f>IF(ISBLANK(B27),"0 €",B27*B24*0.5)</f>
        <v>0</v>
      </c>
      <c r="C93" s="51" t="s">
        <v>77</v>
      </c>
      <c r="D93" s="21"/>
    </row>
    <row r="94" spans="1:4" x14ac:dyDescent="0.25">
      <c r="A94" s="20" t="s">
        <v>22</v>
      </c>
      <c r="B94" s="48">
        <f>IF(B11=" ",0,B11*B24*0.5)</f>
        <v>0</v>
      </c>
      <c r="C94" s="84" t="s">
        <v>75</v>
      </c>
      <c r="D94" s="21"/>
    </row>
    <row r="95" spans="1:4" s="22" customFormat="1" hidden="1" x14ac:dyDescent="0.25">
      <c r="A95" s="25" t="s">
        <v>39</v>
      </c>
      <c r="B95" s="46" t="str">
        <f>IF(ISNUMBER(B20),0.5*B20*B24,"")</f>
        <v/>
      </c>
      <c r="C95" s="7" t="s">
        <v>28</v>
      </c>
    </row>
    <row r="96" spans="1:4" s="22" customFormat="1" hidden="1" x14ac:dyDescent="0.25">
      <c r="A96" s="25" t="s">
        <v>38</v>
      </c>
      <c r="B96" s="46" t="str">
        <f>IF(ISNUMBER(B29),B24*B29*0.5,"")</f>
        <v/>
      </c>
      <c r="C96" s="7" t="s">
        <v>28</v>
      </c>
    </row>
    <row r="97" spans="1:4" s="22" customFormat="1" x14ac:dyDescent="0.25">
      <c r="A97" s="20" t="s">
        <v>53</v>
      </c>
      <c r="B97" s="48">
        <f>+SUM(B95:B96)</f>
        <v>0</v>
      </c>
      <c r="C97" s="84" t="s">
        <v>76</v>
      </c>
    </row>
    <row r="98" spans="1:4" s="24" customFormat="1" hidden="1" x14ac:dyDescent="0.25">
      <c r="A98" s="20" t="s">
        <v>27</v>
      </c>
      <c r="B98" s="46">
        <f>SUM(B93:B96)</f>
        <v>0</v>
      </c>
      <c r="C98" s="7"/>
      <c r="D98" s="22"/>
    </row>
    <row r="99" spans="1:4" x14ac:dyDescent="0.25">
      <c r="A99" s="25" t="s">
        <v>12</v>
      </c>
      <c r="B99" s="68" t="str">
        <f>IF(C14="Tapahtumien aikajärjestys on väärä tai puutteellinen. Huomautus poistuu, kun kaikki tiedot on tallennettu loogiseen järjestykseen.","Tarkista aikajärjestys",IF(C24="Omistusosuudet väärin tai luvut puuttuvat","Virhe omistusosuuksissa",IF(B92&lt;B98,B98,B92)))</f>
        <v>Tarkista aikajärjestys</v>
      </c>
      <c r="C99" s="7" t="s">
        <v>17</v>
      </c>
      <c r="D99" s="22"/>
    </row>
    <row r="100" spans="1:4" x14ac:dyDescent="0.25">
      <c r="A100" s="54" t="s">
        <v>67</v>
      </c>
      <c r="B100" s="60" t="str">
        <f>IF(C14="Tapahtumien aikajärjestys on väärä tai puutteellinen. Huomautus poistuu, kun kaikki tiedot on tallennettu loogiseen järjestykseen.","Tarkista aikajärjestys",IF(C24="Omistusosuudet väärin tai luvut puuttuvat","Virhe omistusosuuksissa",B91-B99))</f>
        <v>Tarkista aikajärjestys</v>
      </c>
      <c r="C100" s="7"/>
      <c r="D100" s="22"/>
    </row>
    <row r="101" spans="1:4" x14ac:dyDescent="0.25">
      <c r="A101" s="25"/>
      <c r="B101" s="69"/>
      <c r="C101" s="7"/>
      <c r="D101" s="22"/>
    </row>
    <row r="102" spans="1:4" x14ac:dyDescent="0.25">
      <c r="A102" s="36" t="s">
        <v>44</v>
      </c>
      <c r="B102" s="48" t="str">
        <f>IF(C14="Tapahtumien aikajärjestys on väärä tai puutteellinen. Huomautus poistuu, kun kaikki tiedot on tallennettu loogiseen järjestykseen.","Tarkista aikajärjestys",IF(C24="Omistusosuudet väärin tai luvut puuttuvat","Virhe omistusosuuksissa",B85+B99))</f>
        <v>Tarkista aikajärjestys</v>
      </c>
      <c r="C102" s="38"/>
      <c r="D102" s="22"/>
    </row>
    <row r="103" spans="1:4" x14ac:dyDescent="0.25">
      <c r="A103" s="36" t="s">
        <v>68</v>
      </c>
      <c r="B103" s="39" t="str">
        <f>IF(C14="Tapahtumien aikajärjestys on väärä tai puutteellinen. Huomautus poistuu, kun kaikki tiedot on tallennettu loogiseen järjestykseen.","Tarkista aikajärjestys",IF(C24="Omistusosuudet väärin tai luvut puuttuvat","Virhe omistusosuuksissa",B70-B85-B99))</f>
        <v>Tarkista aikajärjestys</v>
      </c>
      <c r="C103" s="41"/>
      <c r="D103" s="22"/>
    </row>
    <row r="104" spans="1:4" x14ac:dyDescent="0.25">
      <c r="B104" s="13"/>
      <c r="C104" s="14"/>
    </row>
    <row r="105" spans="1:4" ht="15" x14ac:dyDescent="0.35">
      <c r="B105" s="15"/>
    </row>
    <row r="106" spans="1:4" x14ac:dyDescent="0.25">
      <c r="B106" s="16"/>
    </row>
  </sheetData>
  <sheetProtection algorithmName="SHA-512" hashValue="AC0a7RS4msvmv2+06aiorvTKMbg23hi8byymMjS2v7KTUDkO90BoCQD5yCJy10WlhEM+iHkW1rBgggX4XwzVdQ==" saltValue="68QjiysVmhJcFoJSFtueiQ==" spinCount="100000" sheet="1" selectLockedCells="1"/>
  <dataValidations count="2">
    <dataValidation type="decimal" operator="greaterThanOrEqual" allowBlank="1" showInputMessage="1" showErrorMessage="1" error="Virheellinen tieto. Käytä desimaalilukua tai jätä kenttä tyhjäksi." sqref="B9 B11 B15:B20 B24:B29" xr:uid="{8FBE2741-25E1-400B-9A42-BE85C6B4CF2D}">
      <formula1>0</formula1>
    </dataValidation>
    <dataValidation type="date" operator="greaterThanOrEqual" allowBlank="1" showInputMessage="1" showErrorMessage="1" error="Virheellinen tieto. Ilmoita päivämäärä." sqref="B10 B14 B23" xr:uid="{69B6A9A8-4584-4D5F-9205-A1B901B1BC21}">
      <formula1>1</formula1>
    </dataValidation>
  </dataValidations>
  <pageMargins left="0.7" right="0.7" top="0.75" bottom="0.75" header="0.3" footer="0.3"/>
  <pageSetup paperSize="9" scale="4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A016F-C469-4358-9ED6-51A243E761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45D5B9-6F1C-4EC6-9631-20CAABE2B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EA6EF6-403E-4C15-B043-F5C652F1EC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Taul1!Print_Area</vt:lpstr>
    </vt:vector>
  </TitlesOfParts>
  <Company>Verohallinto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Atso Kiuru</dc:creator>
  <cp:lastModifiedBy>Kiuru Atso (Verotus/Hämeenlinna)</cp:lastModifiedBy>
  <cp:lastPrinted>2018-11-01T08:37:13Z</cp:lastPrinted>
  <dcterms:created xsi:type="dcterms:W3CDTF">2017-04-10T07:04:48Z</dcterms:created>
  <dcterms:modified xsi:type="dcterms:W3CDTF">2024-09-25T15:07:06Z</dcterms:modified>
</cp:coreProperties>
</file>