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-30" windowWidth="17250" windowHeight="12870"/>
  </bookViews>
  <sheets>
    <sheet name="Taul1" sheetId="1" r:id="rId1"/>
    <sheet name="Taul2" sheetId="2" r:id="rId2"/>
    <sheet name="Taul3" sheetId="3" r:id="rId3"/>
  </sheets>
  <definedNames>
    <definedName name="_xlnm.Print_Area" localSheetId="0">Taul1!$A$1:$J$63</definedName>
  </definedNames>
  <calcPr calcId="145621"/>
</workbook>
</file>

<file path=xl/calcChain.xml><?xml version="1.0" encoding="utf-8"?>
<calcChain xmlns="http://schemas.openxmlformats.org/spreadsheetml/2006/main">
  <c r="C17" i="1" l="1"/>
  <c r="C61" i="1" l="1"/>
  <c r="B55" i="1"/>
  <c r="B52" i="1"/>
  <c r="B49" i="1"/>
  <c r="B46" i="1"/>
  <c r="C44" i="1"/>
  <c r="B43" i="1"/>
  <c r="C39" i="1"/>
  <c r="B33" i="1"/>
  <c r="B30" i="1"/>
  <c r="B27" i="1"/>
  <c r="B24" i="1"/>
  <c r="B25" i="1" s="1"/>
  <c r="C22" i="1"/>
  <c r="B21" i="1"/>
  <c r="C11" i="1"/>
  <c r="C7" i="1"/>
  <c r="B44" i="1" s="1"/>
  <c r="B31" i="1" l="1"/>
  <c r="B47" i="1"/>
  <c r="B48" i="1" s="1"/>
  <c r="B50" i="1" s="1"/>
  <c r="B58" i="1" s="1"/>
  <c r="B22" i="1"/>
  <c r="B26" i="1" s="1"/>
  <c r="B28" i="1" s="1"/>
  <c r="B36" i="1" s="1"/>
  <c r="B53" i="1"/>
  <c r="B54" i="1" s="1"/>
  <c r="B56" i="1" s="1"/>
  <c r="B32" i="1" l="1"/>
  <c r="B34" i="1" s="1"/>
  <c r="B37" i="1" s="1"/>
  <c r="B59" i="1"/>
  <c r="B61" i="1" s="1"/>
  <c r="B39" i="1" l="1"/>
  <c r="C59" i="1"/>
</calcChain>
</file>

<file path=xl/comments1.xml><?xml version="1.0" encoding="utf-8"?>
<comments xmlns="http://schemas.openxmlformats.org/spreadsheetml/2006/main">
  <authors>
    <author>Atso Kiuru</author>
  </authors>
  <commentList>
    <comment ref="B7" authorId="0">
      <text>
        <r>
          <rPr>
            <sz val="9"/>
            <color indexed="81"/>
            <rFont val="Tahoma"/>
            <family val="2"/>
          </rPr>
          <t>pp.kk.vvvv
dd.mm.åååå</t>
        </r>
      </text>
    </comment>
    <comment ref="B10" authorId="0">
      <text>
        <r>
          <rPr>
            <sz val="9"/>
            <color indexed="81"/>
            <rFont val="Tahoma"/>
            <family val="2"/>
          </rPr>
          <t>Kirjoita tähän esimerkiksi XX:n kuolinpesä</t>
        </r>
      </text>
    </comment>
    <comment ref="B11" authorId="0">
      <text>
        <r>
          <rPr>
            <sz val="9"/>
            <color indexed="81"/>
            <rFont val="Tahoma"/>
            <family val="2"/>
          </rPr>
          <t>pp.kk.vvvv
dd.mm.åååå</t>
        </r>
      </text>
    </comment>
    <comment ref="B12" authorId="0">
      <text>
        <r>
          <rPr>
            <sz val="9"/>
            <color indexed="81"/>
            <rFont val="Tahoma"/>
            <family val="2"/>
          </rPr>
          <t>Kirjoita tähän luku ilman prosenttimerkkiä.</t>
        </r>
      </text>
    </comment>
  </commentList>
</comments>
</file>

<file path=xl/sharedStrings.xml><?xml version="1.0" encoding="utf-8"?>
<sst xmlns="http://schemas.openxmlformats.org/spreadsheetml/2006/main" count="58" uniqueCount="35">
  <si>
    <t xml:space="preserve">LASKURI </t>
  </si>
  <si>
    <t>A:n omistusosuus esineestä prosentteina</t>
  </si>
  <si>
    <t>B:n omistusosuus esineestä prosentteina</t>
  </si>
  <si>
    <t>Myyntihinta (koko esine)</t>
  </si>
  <si>
    <t>Kuolinpäivä</t>
  </si>
  <si>
    <t xml:space="preserve">Ensin kuollut A </t>
  </si>
  <si>
    <t>Viimeksi kuollut B</t>
  </si>
  <si>
    <t>Myyntipäivä</t>
  </si>
  <si>
    <t>Myyntikulut (koko esine)</t>
  </si>
  <si>
    <t>Laskenta A:n kuolinpesän voitosta</t>
  </si>
  <si>
    <t>Osuus myyntihinnasta</t>
  </si>
  <si>
    <t>Myyntivoitto</t>
  </si>
  <si>
    <t>Omistusaika A:n kuolemasta / vuotta</t>
  </si>
  <si>
    <t>Hankintameno-olettaman prosenttimäärä A:n jälkeen</t>
  </si>
  <si>
    <t>Hankintameno-olettama A:n jälkeen</t>
  </si>
  <si>
    <t>Omistusaika B:n kuolemasta / vuotta</t>
  </si>
  <si>
    <t>Perintöarvo-osuus A:n jälkeen</t>
  </si>
  <si>
    <t>Vähennetään A:n jälkeen</t>
  </si>
  <si>
    <t>Hankintameno-olettaman prosenttimäärä B:n jälkeen</t>
  </si>
  <si>
    <t>Hankintameno-olettama B:n jälkeen</t>
  </si>
  <si>
    <t>Osuus myyntikuluista A:n jälkeen</t>
  </si>
  <si>
    <t>Osuus myyntikuluista B:n jälkeen</t>
  </si>
  <si>
    <t>Vähennetään B:n jälkeen</t>
  </si>
  <si>
    <t>Perintöarvo-osuus B:n jälkeen</t>
  </si>
  <si>
    <t>Laskenta B:n kuolinpesän voitosta</t>
  </si>
  <si>
    <t>Yhteensä vähennettävät myyntikulut</t>
  </si>
  <si>
    <t>(Värilliset ruudut täytetään. Muut ruudut kone laskee)</t>
  </si>
  <si>
    <t>Yhteenlaskettu omistus pitää olla 100 %</t>
  </si>
  <si>
    <r>
      <rPr>
        <b/>
        <sz val="10"/>
        <color theme="1"/>
        <rFont val="Arial"/>
        <family val="2"/>
      </rPr>
      <t xml:space="preserve"> PUOLISOIDEN OSITTAMATTOMIEN JA JAKAMATTOMIEN KUOLINPESIEN MYYMÄN ESINEEN LUOVUTUS</t>
    </r>
    <r>
      <rPr>
        <sz val="10"/>
        <color theme="1"/>
        <rFont val="Arial"/>
        <family val="2"/>
      </rPr>
      <t xml:space="preserve"> (Kun avio-oikeutta ei ole rajattu)</t>
    </r>
  </si>
  <si>
    <t>Koko esineen perintöveroarvo A:n kuolinhetkellä</t>
  </si>
  <si>
    <t>Koko esineen perintöveroarvo B:n kuolinhetkellä</t>
  </si>
  <si>
    <t xml:space="preserve">   ½  x  yllä mainittu prosenttiluku  x  osuus myyntihinnasta</t>
  </si>
  <si>
    <t xml:space="preserve">   ½  x  perintöveroarvo A:n jälkeen  x  omistusosuus</t>
  </si>
  <si>
    <t xml:space="preserve">   ½  x  perintöveroarvo B:n jälkeen  x  omistusosuus</t>
  </si>
  <si>
    <t xml:space="preserve">   kahdesta edellisestä luvusta suurempi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</si>
</sst>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#,##0.0"/>
    <numFmt numFmtId="166" formatCode="0.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2"/>
    <xf numFmtId="14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0" xfId="0" applyNumberFormat="1"/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0" fillId="3" borderId="1" xfId="0" applyNumberFormat="1" applyFill="1" applyBorder="1" applyAlignment="1">
      <alignment horizontal="right" vertical="center"/>
    </xf>
    <xf numFmtId="14" fontId="0" fillId="3" borderId="1" xfId="0" applyNumberForma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10" fontId="0" fillId="3" borderId="1" xfId="3" applyNumberFormat="1" applyFont="1" applyFill="1" applyBorder="1" applyAlignment="1">
      <alignment horizontal="right" vertical="center"/>
    </xf>
    <xf numFmtId="10" fontId="0" fillId="3" borderId="1" xfId="0" applyNumberFormat="1" applyFill="1" applyBorder="1" applyAlignment="1">
      <alignment horizontal="right" vertical="center"/>
    </xf>
    <xf numFmtId="164" fontId="2" fillId="0" borderId="1" xfId="0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0" fillId="0" borderId="1" xfId="0" applyNumberFormat="1" applyFill="1" applyBorder="1" applyAlignment="1" applyProtection="1">
      <alignment horizontal="right" vertical="center"/>
      <protection hidden="1"/>
    </xf>
    <xf numFmtId="9" fontId="0" fillId="0" borderId="1" xfId="3" applyFont="1" applyFill="1" applyBorder="1" applyAlignment="1" applyProtection="1">
      <alignment horizontal="right" vertical="center"/>
      <protection hidden="1"/>
    </xf>
    <xf numFmtId="164" fontId="0" fillId="0" borderId="1" xfId="1" applyNumberFormat="1" applyFont="1" applyFill="1" applyBorder="1" applyAlignment="1" applyProtection="1">
      <alignment horizontal="right" vertical="center"/>
      <protection hidden="1"/>
    </xf>
    <xf numFmtId="44" fontId="0" fillId="0" borderId="1" xfId="1" applyFont="1" applyFill="1" applyBorder="1" applyAlignment="1" applyProtection="1">
      <alignment horizontal="right" vertical="center"/>
      <protection hidden="1"/>
    </xf>
    <xf numFmtId="164" fontId="2" fillId="0" borderId="1" xfId="3" applyNumberFormat="1" applyFont="1" applyFill="1" applyBorder="1" applyAlignment="1" applyProtection="1">
      <alignment horizontal="right" vertical="center"/>
      <protection hidden="1"/>
    </xf>
    <xf numFmtId="164" fontId="0" fillId="0" borderId="1" xfId="0" applyNumberFormat="1" applyFill="1" applyBorder="1" applyAlignment="1" applyProtection="1">
      <alignment horizontal="right" vertical="center"/>
      <protection hidden="1"/>
    </xf>
    <xf numFmtId="164" fontId="8" fillId="2" borderId="1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166" fontId="0" fillId="0" borderId="1" xfId="0" applyNumberFormat="1" applyFill="1" applyBorder="1" applyAlignment="1" applyProtection="1">
      <alignment horizontal="right" vertical="center"/>
      <protection hidden="1"/>
    </xf>
    <xf numFmtId="10" fontId="0" fillId="0" borderId="1" xfId="0" applyNumberFormat="1" applyFill="1" applyBorder="1" applyAlignment="1" applyProtection="1">
      <alignment horizontal="right" vertical="center"/>
      <protection hidden="1"/>
    </xf>
    <xf numFmtId="164" fontId="2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/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10" fontId="0" fillId="0" borderId="0" xfId="0" applyNumberForma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10" fontId="8" fillId="0" borderId="0" xfId="4" applyNumberFormat="1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10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protection hidden="1"/>
    </xf>
  </cellXfs>
  <cellStyles count="5">
    <cellStyle name="Hyperlinkki" xfId="2" builtinId="8"/>
    <cellStyle name="Normaali" xfId="0" builtinId="0"/>
    <cellStyle name="Pilkku" xfId="4" builtinId="3"/>
    <cellStyle name="Prosenttia" xfId="3" builtinId="5"/>
    <cellStyle name="Valuutta" xfId="1" builtinId="4"/>
  </cellStyles>
  <dxfs count="0"/>
  <tableStyles count="0" defaultTableStyle="TableStyleMedium2" defaultPivotStyle="PivotStyleLight16"/>
  <colors>
    <mruColors>
      <color rgb="FFE6EC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zoomScale="130" zoomScaleNormal="130" workbookViewId="0">
      <selection activeCell="C26" sqref="C26"/>
    </sheetView>
  </sheetViews>
  <sheetFormatPr defaultRowHeight="12.75" x14ac:dyDescent="0.2"/>
  <cols>
    <col min="1" max="1" width="45.7109375" style="3" customWidth="1"/>
    <col min="2" max="2" width="22.7109375" style="5" customWidth="1"/>
    <col min="3" max="3" width="28.140625" bestFit="1" customWidth="1"/>
    <col min="4" max="4" width="17.7109375" customWidth="1"/>
  </cols>
  <sheetData>
    <row r="1" spans="1:4" s="1" customFormat="1" x14ac:dyDescent="0.2">
      <c r="A1" s="2" t="s">
        <v>0</v>
      </c>
      <c r="B1" s="12" t="s">
        <v>26</v>
      </c>
    </row>
    <row r="2" spans="1:4" s="1" customFormat="1" x14ac:dyDescent="0.2">
      <c r="A2" s="2"/>
      <c r="B2" s="4"/>
      <c r="C2" s="6"/>
    </row>
    <row r="3" spans="1:4" x14ac:dyDescent="0.2">
      <c r="A3" s="11" t="s">
        <v>28</v>
      </c>
    </row>
    <row r="4" spans="1:4" x14ac:dyDescent="0.2">
      <c r="A4" s="11"/>
    </row>
    <row r="5" spans="1:4" x14ac:dyDescent="0.2">
      <c r="A5" s="11"/>
    </row>
    <row r="6" spans="1:4" x14ac:dyDescent="0.2">
      <c r="A6" s="3" t="s">
        <v>3</v>
      </c>
      <c r="B6" s="14"/>
      <c r="C6" s="22"/>
    </row>
    <row r="7" spans="1:4" x14ac:dyDescent="0.2">
      <c r="A7" s="3" t="s">
        <v>7</v>
      </c>
      <c r="B7" s="15"/>
      <c r="C7" s="41" t="str">
        <f>IF(AND(B11&lt;B7,B16&lt;B7,B16&gt;=B11)," ","Tapahtumien aikajärjestys on väärä. Huomautus poistuu, kun kaikki tiedot on tallennettu loogiseen järjestykseen.")</f>
        <v>Tapahtumien aikajärjestys on väärä. Huomautus poistuu, kun kaikki tiedot on tallennettu loogiseen järjestykseen.</v>
      </c>
      <c r="D7" s="7"/>
    </row>
    <row r="8" spans="1:4" x14ac:dyDescent="0.2">
      <c r="A8" s="3" t="s">
        <v>8</v>
      </c>
      <c r="B8" s="16"/>
      <c r="C8" s="22"/>
    </row>
    <row r="9" spans="1:4" x14ac:dyDescent="0.2">
      <c r="B9" s="10"/>
      <c r="C9" s="22"/>
    </row>
    <row r="10" spans="1:4" x14ac:dyDescent="0.2">
      <c r="A10" s="3" t="s">
        <v>5</v>
      </c>
      <c r="B10" s="15"/>
      <c r="C10" s="22"/>
    </row>
    <row r="11" spans="1:4" x14ac:dyDescent="0.2">
      <c r="A11" s="3" t="s">
        <v>4</v>
      </c>
      <c r="B11" s="15"/>
      <c r="C11" s="41" t="str">
        <f>IF(AND(B11&lt;B7,B16&lt;B7,B16&gt;B11)," ","Tapahtumien aikajärjestys on väärä. Huomautus poistuu, kun kaikki tiedot on tallennettu loogiseen järjestykseen.")</f>
        <v>Tapahtumien aikajärjestys on väärä. Huomautus poistuu, kun kaikki tiedot on tallennettu loogiseen järjestykseen.</v>
      </c>
    </row>
    <row r="12" spans="1:4" x14ac:dyDescent="0.2">
      <c r="A12" s="3" t="s">
        <v>1</v>
      </c>
      <c r="B12" s="18"/>
      <c r="C12" s="22"/>
    </row>
    <row r="13" spans="1:4" x14ac:dyDescent="0.2">
      <c r="A13" s="3" t="s">
        <v>29</v>
      </c>
      <c r="B13" s="14"/>
      <c r="C13" s="22"/>
    </row>
    <row r="14" spans="1:4" x14ac:dyDescent="0.2">
      <c r="B14" s="42"/>
      <c r="C14" s="22"/>
    </row>
    <row r="15" spans="1:4" x14ac:dyDescent="0.2">
      <c r="A15" s="3" t="s">
        <v>6</v>
      </c>
      <c r="B15" s="17"/>
      <c r="C15" s="38"/>
    </row>
    <row r="16" spans="1:4" x14ac:dyDescent="0.2">
      <c r="A16" s="3" t="s">
        <v>4</v>
      </c>
      <c r="B16" s="15"/>
      <c r="C16" s="39" t="s">
        <v>27</v>
      </c>
    </row>
    <row r="17" spans="1:3" x14ac:dyDescent="0.2">
      <c r="A17" s="3" t="s">
        <v>2</v>
      </c>
      <c r="B17" s="19"/>
      <c r="C17" s="40" t="str">
        <f>IF(B12+B17=100%,"100 %","VIRHE OMISTUSOSUUKSISSA. Huomautus poistuu, kun omistukset ovat yhteensä 100 %")</f>
        <v>VIRHE OMISTUSOSUUKSISSA. Huomautus poistuu, kun omistukset ovat yhteensä 100 %</v>
      </c>
    </row>
    <row r="18" spans="1:3" x14ac:dyDescent="0.2">
      <c r="A18" s="3" t="s">
        <v>30</v>
      </c>
      <c r="B18" s="14"/>
      <c r="C18" s="22"/>
    </row>
    <row r="19" spans="1:3" x14ac:dyDescent="0.2">
      <c r="B19" s="8"/>
    </row>
    <row r="21" spans="1:3" x14ac:dyDescent="0.2">
      <c r="A21" s="2" t="s">
        <v>9</v>
      </c>
      <c r="B21" s="32" t="str">
        <f>IF(B10=""," ",B10)</f>
        <v xml:space="preserve"> </v>
      </c>
    </row>
    <row r="22" spans="1:3" x14ac:dyDescent="0.2">
      <c r="A22" s="3" t="s">
        <v>10</v>
      </c>
      <c r="B22" s="20">
        <f>IF(C7="Tapahtumien aikajärjestys väärä",0,B6*B12)</f>
        <v>0</v>
      </c>
      <c r="C22" s="21">
        <f>B12</f>
        <v>0</v>
      </c>
    </row>
    <row r="23" spans="1:3" x14ac:dyDescent="0.2">
      <c r="B23" s="20"/>
      <c r="C23" s="22"/>
    </row>
    <row r="24" spans="1:3" x14ac:dyDescent="0.2">
      <c r="A24" s="3" t="s">
        <v>12</v>
      </c>
      <c r="B24" s="23" t="str">
        <f>IF(ISBLANK(B11),"-",IF(B7&gt;B11,YEARFRAC(B11,B7),"-"))</f>
        <v>-</v>
      </c>
      <c r="C24" s="22"/>
    </row>
    <row r="25" spans="1:3" x14ac:dyDescent="0.2">
      <c r="A25" s="3" t="s">
        <v>13</v>
      </c>
      <c r="B25" s="24" t="str">
        <f>IF(B24="-","0 %",IF(B24&lt;10,20%,40%))</f>
        <v>0 %</v>
      </c>
      <c r="C25" s="22"/>
    </row>
    <row r="26" spans="1:3" x14ac:dyDescent="0.2">
      <c r="A26" s="3" t="s">
        <v>14</v>
      </c>
      <c r="B26" s="25">
        <f>IF(B24="0","0 € ",0.5*B22*B25)</f>
        <v>0</v>
      </c>
      <c r="C26" s="44" t="s">
        <v>31</v>
      </c>
    </row>
    <row r="27" spans="1:3" x14ac:dyDescent="0.2">
      <c r="A27" s="3" t="s">
        <v>16</v>
      </c>
      <c r="B27" s="25" t="str">
        <f>IF(ISBLANK(B11),"0 € ",B13*B12*0.5)</f>
        <v xml:space="preserve">0 € </v>
      </c>
      <c r="C27" s="43" t="s">
        <v>32</v>
      </c>
    </row>
    <row r="28" spans="1:3" x14ac:dyDescent="0.2">
      <c r="A28" s="3" t="s">
        <v>17</v>
      </c>
      <c r="B28" s="27" t="str">
        <f>IF(B26&lt;B27,B27,B26)</f>
        <v xml:space="preserve">0 € </v>
      </c>
      <c r="C28" s="43" t="s">
        <v>34</v>
      </c>
    </row>
    <row r="29" spans="1:3" x14ac:dyDescent="0.2">
      <c r="B29" s="26"/>
      <c r="C29" s="22"/>
    </row>
    <row r="30" spans="1:3" x14ac:dyDescent="0.2">
      <c r="A30" s="3" t="s">
        <v>15</v>
      </c>
      <c r="B30" s="23" t="str">
        <f>IF(ISBLANK(B16),"-",IF(B7&gt;B16,YEARFRAC(B16,B7),"-"))</f>
        <v>-</v>
      </c>
      <c r="C30" s="22"/>
    </row>
    <row r="31" spans="1:3" x14ac:dyDescent="0.2">
      <c r="A31" s="3" t="s">
        <v>18</v>
      </c>
      <c r="B31" s="24" t="str">
        <f>IF(B30="-","0 %",IF(B30&lt;10,20%,40%))</f>
        <v>0 %</v>
      </c>
      <c r="C31" s="22"/>
    </row>
    <row r="32" spans="1:3" x14ac:dyDescent="0.2">
      <c r="A32" s="3" t="s">
        <v>19</v>
      </c>
      <c r="B32" s="25" t="str">
        <f>IF(B30="-","0 € ",0.5*B22*B31)</f>
        <v xml:space="preserve">0 € </v>
      </c>
      <c r="C32" s="43" t="s">
        <v>31</v>
      </c>
    </row>
    <row r="33" spans="1:4" x14ac:dyDescent="0.2">
      <c r="A33" s="3" t="s">
        <v>23</v>
      </c>
      <c r="B33" s="25" t="str">
        <f>IF(ISBLANK(B15),"0 € ",B18*B12*0.5)</f>
        <v xml:space="preserve">0 € </v>
      </c>
      <c r="C33" s="43" t="s">
        <v>33</v>
      </c>
    </row>
    <row r="34" spans="1:4" x14ac:dyDescent="0.2">
      <c r="A34" s="3" t="s">
        <v>22</v>
      </c>
      <c r="B34" s="27" t="str">
        <f>IF(B32&lt;B33,B33,B32)</f>
        <v xml:space="preserve">0 € </v>
      </c>
      <c r="C34" s="43" t="s">
        <v>34</v>
      </c>
    </row>
    <row r="35" spans="1:4" x14ac:dyDescent="0.2">
      <c r="B35" s="26"/>
      <c r="C35" s="22"/>
    </row>
    <row r="36" spans="1:4" x14ac:dyDescent="0.2">
      <c r="A36" s="3" t="s">
        <v>20</v>
      </c>
      <c r="B36" s="20">
        <f>IF(B27=B28,0.5*B8*B12,0)</f>
        <v>0</v>
      </c>
      <c r="C36" s="22"/>
      <c r="D36" s="9"/>
    </row>
    <row r="37" spans="1:4" x14ac:dyDescent="0.2">
      <c r="A37" s="3" t="s">
        <v>21</v>
      </c>
      <c r="B37" s="20">
        <f>IF(B34=B33,0.5*B8*B12,0)</f>
        <v>0</v>
      </c>
      <c r="C37" s="22"/>
      <c r="D37" s="9"/>
    </row>
    <row r="38" spans="1:4" x14ac:dyDescent="0.2">
      <c r="B38" s="28"/>
      <c r="C38" s="22"/>
    </row>
    <row r="39" spans="1:4" x14ac:dyDescent="0.2">
      <c r="A39" s="2" t="s">
        <v>11</v>
      </c>
      <c r="B39" s="29">
        <f>IF(C7="Tapahtumien aikajärjestys väärä","Virhe päivämäärissä",IF(C17="VIRHE OMISTUSOSUUKSISSA","Virhe omistusosuuksissa",B22-B28-B34-B36-B37))</f>
        <v>0</v>
      </c>
      <c r="C39" s="30" t="str">
        <f>IF(B10=""," ",B10)</f>
        <v xml:space="preserve"> </v>
      </c>
    </row>
    <row r="40" spans="1:4" x14ac:dyDescent="0.2">
      <c r="B40" s="31"/>
      <c r="C40" s="22"/>
    </row>
    <row r="41" spans="1:4" x14ac:dyDescent="0.2">
      <c r="B41" s="31"/>
      <c r="C41" s="22"/>
    </row>
    <row r="42" spans="1:4" x14ac:dyDescent="0.2">
      <c r="B42" s="31"/>
      <c r="C42" s="22"/>
    </row>
    <row r="43" spans="1:4" x14ac:dyDescent="0.2">
      <c r="A43" s="2" t="s">
        <v>24</v>
      </c>
      <c r="B43" s="32" t="str">
        <f>IF(B15=""," ",B15)</f>
        <v xml:space="preserve"> </v>
      </c>
      <c r="C43" s="22"/>
    </row>
    <row r="44" spans="1:4" x14ac:dyDescent="0.2">
      <c r="A44" s="3" t="s">
        <v>10</v>
      </c>
      <c r="B44" s="20">
        <f>IF(C7="Tapahtumien aikajärjestys väärä",0,B6*B17)</f>
        <v>0</v>
      </c>
      <c r="C44" s="21">
        <f>B17</f>
        <v>0</v>
      </c>
    </row>
    <row r="45" spans="1:4" x14ac:dyDescent="0.2">
      <c r="B45" s="20"/>
      <c r="C45" s="22"/>
    </row>
    <row r="46" spans="1:4" x14ac:dyDescent="0.2">
      <c r="A46" s="3" t="s">
        <v>12</v>
      </c>
      <c r="B46" s="23" t="str">
        <f>IF(ISBLANK(B11),"-",IF(B7&gt;B11,YEARFRAC(B11,B7),"-"))</f>
        <v>-</v>
      </c>
      <c r="C46" s="22"/>
    </row>
    <row r="47" spans="1:4" x14ac:dyDescent="0.2">
      <c r="A47" s="3" t="s">
        <v>13</v>
      </c>
      <c r="B47" s="24" t="str">
        <f>IF(B46="-","0 %",IF(B46&lt;10,20%,40%))</f>
        <v>0 %</v>
      </c>
      <c r="C47" s="22"/>
    </row>
    <row r="48" spans="1:4" x14ac:dyDescent="0.2">
      <c r="A48" s="3" t="s">
        <v>14</v>
      </c>
      <c r="B48" s="25" t="str">
        <f>IF(B46="-","0 € ",0.5*B44*B47)</f>
        <v xml:space="preserve">0 € </v>
      </c>
      <c r="C48" s="43" t="s">
        <v>31</v>
      </c>
    </row>
    <row r="49" spans="1:3" x14ac:dyDescent="0.2">
      <c r="A49" s="3" t="s">
        <v>16</v>
      </c>
      <c r="B49" s="25" t="str">
        <f>IF(ISBLANK(B11),"0 € ",B13*B17*0.5)</f>
        <v xml:space="preserve">0 € </v>
      </c>
      <c r="C49" s="43" t="s">
        <v>32</v>
      </c>
    </row>
    <row r="50" spans="1:3" x14ac:dyDescent="0.2">
      <c r="A50" s="3" t="s">
        <v>17</v>
      </c>
      <c r="B50" s="27" t="str">
        <f>IF(B48&lt;B49,B49,B48)</f>
        <v xml:space="preserve">0 € </v>
      </c>
      <c r="C50" s="43" t="s">
        <v>34</v>
      </c>
    </row>
    <row r="51" spans="1:3" x14ac:dyDescent="0.2">
      <c r="B51" s="26"/>
      <c r="C51" s="22"/>
    </row>
    <row r="52" spans="1:3" x14ac:dyDescent="0.2">
      <c r="A52" s="3" t="s">
        <v>15</v>
      </c>
      <c r="B52" s="33" t="str">
        <f>IF(ISBLANK(B16),"-",IF(B7&gt;B16,YEARFRAC(B16,B7),"-"))</f>
        <v>-</v>
      </c>
      <c r="C52" s="22"/>
    </row>
    <row r="53" spans="1:3" x14ac:dyDescent="0.2">
      <c r="A53" s="3" t="s">
        <v>18</v>
      </c>
      <c r="B53" s="34" t="str">
        <f>IF(B52="-","0 %",IF(B52&lt;10,20%,40%))</f>
        <v>0 %</v>
      </c>
      <c r="C53" s="22"/>
    </row>
    <row r="54" spans="1:3" x14ac:dyDescent="0.2">
      <c r="A54" s="3" t="s">
        <v>19</v>
      </c>
      <c r="B54" s="25">
        <f>IF(B52="0","0 € ",0.5*B44*B53)</f>
        <v>0</v>
      </c>
      <c r="C54" s="43" t="s">
        <v>31</v>
      </c>
    </row>
    <row r="55" spans="1:3" x14ac:dyDescent="0.2">
      <c r="A55" s="3" t="s">
        <v>23</v>
      </c>
      <c r="B55" s="25" t="str">
        <f>IF(ISBLANK(B16),"0 € ",B18*B17*0.5)</f>
        <v xml:space="preserve">0 € </v>
      </c>
      <c r="C55" s="43" t="s">
        <v>33</v>
      </c>
    </row>
    <row r="56" spans="1:3" x14ac:dyDescent="0.2">
      <c r="A56" s="3" t="s">
        <v>22</v>
      </c>
      <c r="B56" s="35" t="str">
        <f>IF(B54&lt;B55,B55,B54)</f>
        <v xml:space="preserve">0 € </v>
      </c>
      <c r="C56" s="43" t="s">
        <v>34</v>
      </c>
    </row>
    <row r="57" spans="1:3" x14ac:dyDescent="0.2">
      <c r="B57" s="26"/>
      <c r="C57" s="22"/>
    </row>
    <row r="58" spans="1:3" x14ac:dyDescent="0.2">
      <c r="A58" s="3" t="s">
        <v>20</v>
      </c>
      <c r="B58" s="20">
        <f>IF(B49=B50,B8*B17*0.5,0)</f>
        <v>0</v>
      </c>
      <c r="C58" s="36" t="s">
        <v>25</v>
      </c>
    </row>
    <row r="59" spans="1:3" x14ac:dyDescent="0.2">
      <c r="A59" s="3" t="s">
        <v>21</v>
      </c>
      <c r="B59" s="20">
        <f>IF(B56=B55,B8*B17*0.5,0)</f>
        <v>0</v>
      </c>
      <c r="C59" s="37">
        <f>B36+B37+B58+B59</f>
        <v>0</v>
      </c>
    </row>
    <row r="60" spans="1:3" x14ac:dyDescent="0.2">
      <c r="B60" s="28"/>
      <c r="C60" s="22"/>
    </row>
    <row r="61" spans="1:3" x14ac:dyDescent="0.2">
      <c r="A61" s="2" t="s">
        <v>11</v>
      </c>
      <c r="B61" s="29">
        <f>IF(C7="Tapahtumien aikajärjestys väärä","Virhe päivämäärissä",IF(C17="VIRHE OMISTUSOSUUKSISSA","Virhe omistusosuuksissa",B44-B50-B56-B58-B59))</f>
        <v>0</v>
      </c>
      <c r="C61" s="30" t="str">
        <f>IF(B15=""," ",B15)</f>
        <v xml:space="preserve"> </v>
      </c>
    </row>
    <row r="62" spans="1:3" x14ac:dyDescent="0.2">
      <c r="B62" s="13"/>
      <c r="C62" s="11"/>
    </row>
  </sheetData>
  <sheetProtection password="CAED" sheet="1" objects="1" scenarios="1"/>
  <protectedRanges>
    <protectedRange password="CA75" sqref="B6:B18" name="Alue3" securityDescriptor="O:WDG:WDD:(A;;CC;;;WD)"/>
  </protectedRanges>
  <pageMargins left="0.7" right="0.7" top="0.75" bottom="0.75" header="0.3" footer="0.3"/>
  <pageSetup paperSize="9" scale="6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Atso Kiuru</dc:creator>
  <cp:lastModifiedBy>Atso Kiuru</cp:lastModifiedBy>
  <cp:lastPrinted>2017-08-31T08:45:10Z</cp:lastPrinted>
  <dcterms:created xsi:type="dcterms:W3CDTF">2017-04-10T07:04:48Z</dcterms:created>
  <dcterms:modified xsi:type="dcterms:W3CDTF">2018-01-03T11:52:39Z</dcterms:modified>
</cp:coreProperties>
</file>